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raldez/Desktop/VR TDC/PLAN DE TRASFORMACION DIGITAL/WEB PTD/EXCELS DE SEGUIMIENTO/"/>
    </mc:Choice>
  </mc:AlternateContent>
  <xr:revisionPtr revIDLastSave="0" documentId="13_ncr:1_{C77B6197-C804-8646-A75A-A3EAD6200ECE}" xr6:coauthVersionLast="47" xr6:coauthVersionMax="47" xr10:uidLastSave="{00000000-0000-0000-0000-000000000000}"/>
  <bookViews>
    <workbookView xWindow="0" yWindow="760" windowWidth="34560" windowHeight="21580" xr2:uid="{198794AE-1AB7-0D44-85C6-EFE66B534578}"/>
  </bookViews>
  <sheets>
    <sheet name="PTD-SAGA" sheetId="2" r:id="rId1"/>
  </sheets>
  <definedNames>
    <definedName name="_xlnm._FilterDatabase" localSheetId="0" hidden="1">'PTD-SAGA'!$A$1:$K$149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8" i="2" l="1"/>
  <c r="E147" i="2" s="1"/>
  <c r="E145" i="2"/>
  <c r="E141" i="2"/>
  <c r="E138" i="2"/>
  <c r="E136" i="2"/>
  <c r="E134" i="2"/>
  <c r="E130" i="2"/>
  <c r="E127" i="2"/>
  <c r="E126" i="2" s="1"/>
  <c r="E123" i="2"/>
  <c r="E119" i="2" s="1"/>
  <c r="E120" i="2"/>
  <c r="E115" i="2"/>
  <c r="E113" i="2"/>
  <c r="E111" i="2"/>
  <c r="E110" i="2"/>
  <c r="E108" i="2"/>
  <c r="E90" i="2" s="1"/>
  <c r="E97" i="2"/>
  <c r="E91" i="2"/>
  <c r="E85" i="2"/>
  <c r="E81" i="2"/>
  <c r="E80" i="2"/>
  <c r="E77" i="2"/>
  <c r="E73" i="2"/>
  <c r="E68" i="2"/>
  <c r="E67" i="2" s="1"/>
  <c r="E66" i="2" s="1"/>
  <c r="E63" i="2"/>
  <c r="E58" i="2" s="1"/>
  <c r="E59" i="2"/>
  <c r="E55" i="2"/>
  <c r="E47" i="2" s="1"/>
  <c r="E52" i="2"/>
  <c r="E48" i="2"/>
  <c r="E45" i="2"/>
  <c r="E42" i="2"/>
  <c r="E27" i="2"/>
  <c r="E22" i="2"/>
  <c r="E17" i="2"/>
  <c r="E16" i="2" s="1"/>
  <c r="E9" i="2"/>
  <c r="E6" i="2"/>
  <c r="E4" i="2"/>
  <c r="E118" i="2" l="1"/>
  <c r="E133" i="2"/>
  <c r="E132" i="2" s="1"/>
  <c r="E89" i="2"/>
  <c r="E41" i="2"/>
  <c r="E3" i="2"/>
  <c r="E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Ramon Gavira Sáenz</author>
  </authors>
  <commentList>
    <comment ref="K1" authorId="0" shapeId="0" xr:uid="{794C18AA-E658-4F3A-902C-9F314A7B6B28}">
      <text>
        <r>
          <rPr>
            <b/>
            <sz val="9"/>
            <color rgb="FF000000"/>
            <rFont val="Tahoma"/>
            <family val="2"/>
          </rPr>
          <t>Ramon Gavira Sáenz: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He agrupado las columnas que no afectaban al desarrollo</t>
        </r>
      </text>
    </comment>
  </commentList>
</comments>
</file>

<file path=xl/sharedStrings.xml><?xml version="1.0" encoding="utf-8"?>
<sst xmlns="http://schemas.openxmlformats.org/spreadsheetml/2006/main" count="444" uniqueCount="277">
  <si>
    <t>ACCIONES</t>
  </si>
  <si>
    <t>PROYECTOS VINCULADOS</t>
  </si>
  <si>
    <t>LINEAS</t>
  </si>
  <si>
    <t>PLAN ESTRATEGICO</t>
  </si>
  <si>
    <t>Guías Docentes Digitales</t>
  </si>
  <si>
    <t>Voto Electrónico</t>
  </si>
  <si>
    <t>Servicio de asistencia a necesidades excepcionales</t>
  </si>
  <si>
    <t>ESTADO</t>
  </si>
  <si>
    <t>Plan de adquisición, renovación y optimización de equipamiento informático corporativo</t>
  </si>
  <si>
    <t>Coordinador Técnico-funcional UXXI</t>
  </si>
  <si>
    <t>Interconexión del Sistema de Gestión de Instalaciones y Eficiencia Energética (SGIEE) y QUODUS</t>
  </si>
  <si>
    <t xml:space="preserve"> </t>
  </si>
  <si>
    <t>Plan de sustitución de terminales fijos por móviles corporativos</t>
  </si>
  <si>
    <t>Creación de la figura "Responsable de Transformación Digital" en centros y departamentos</t>
  </si>
  <si>
    <t>NO NECESITA</t>
  </si>
  <si>
    <t>VTD 2022</t>
  </si>
  <si>
    <t>VTD 2023</t>
  </si>
  <si>
    <t>REMANENTES 2022</t>
  </si>
  <si>
    <t>REMANENTES 2023 + CIC 2023</t>
  </si>
  <si>
    <t>PREGUNTA A VICTOR</t>
  </si>
  <si>
    <t>Jornadas "Conoce al CIC" o Grabación de vídeos divulgativos …</t>
  </si>
  <si>
    <t>VTD 2023 + CIC 2023</t>
  </si>
  <si>
    <t>REMANENTES 2023</t>
  </si>
  <si>
    <t>UNIDIGITAL COLABORATIVOS</t>
  </si>
  <si>
    <t>CIC 2022</t>
  </si>
  <si>
    <t>VEPA 2022 + VEPA 2023</t>
  </si>
  <si>
    <t>VTD 2022 + CALIDAD 2023</t>
  </si>
  <si>
    <t>EXTERNA (MICROSOFT)</t>
  </si>
  <si>
    <t>CIC 2023, 2024, …</t>
  </si>
  <si>
    <t>CIC 2022 + CIC 2023</t>
  </si>
  <si>
    <t>VTD 2023???</t>
  </si>
  <si>
    <t>VTD 2022 (EJECUTADO) ¿o VEPA?</t>
  </si>
  <si>
    <t>SG 2022 ++</t>
  </si>
  <si>
    <r>
      <t>REMANENTES 2022</t>
    </r>
    <r>
      <rPr>
        <sz val="12"/>
        <color rgb="FFFF0000"/>
        <rFont val="Calibri (Cuerpo)"/>
      </rPr>
      <t xml:space="preserve"> + REMANENTES 2023 y ++???</t>
    </r>
  </si>
  <si>
    <t>VTD 2021 + CIC 2023 ++</t>
  </si>
  <si>
    <t>VE 2022 + CIC 2023++</t>
  </si>
  <si>
    <t>CIC ++</t>
  </si>
  <si>
    <t>CIC 2022 ++</t>
  </si>
  <si>
    <t>FINANCIACIÓN (OPCION A)</t>
  </si>
  <si>
    <t>FINANCIACIÓN (OPCION B)</t>
  </si>
  <si>
    <t>REMANENTES 2022 + REMANENTES 2023 + CIC 2023</t>
  </si>
  <si>
    <t>VTD 2024</t>
  </si>
  <si>
    <t>GERENCIA 2022</t>
  </si>
  <si>
    <t>1. Avanzada</t>
  </si>
  <si>
    <t>EJE</t>
  </si>
  <si>
    <t>1.2. Infraestructuras tecnológicas</t>
  </si>
  <si>
    <t>1.1. Gobernanza TI</t>
  </si>
  <si>
    <t>1.3. Plan de Transformación Digital del CIC (Motor de la transformación)</t>
  </si>
  <si>
    <t>1.4. Gestión del dato</t>
  </si>
  <si>
    <t>1.5. Digital Workplace</t>
  </si>
  <si>
    <t>2. Competente</t>
  </si>
  <si>
    <t>3. Eficiente</t>
  </si>
  <si>
    <t>3.1. Eficiencia Administrativa</t>
  </si>
  <si>
    <t>3.2. Mejorar la Gestión de la Demanda</t>
  </si>
  <si>
    <t>4. Sostenible</t>
  </si>
  <si>
    <t>5. Segura</t>
  </si>
  <si>
    <t>5.1. Ciberseguridad</t>
  </si>
  <si>
    <t>5.2. Identidad Digital</t>
  </si>
  <si>
    <t>1.1.2. Elaboración del Plan de Transformación Digital</t>
  </si>
  <si>
    <t>1.1.3. Comunicación/Difusión de las inicitivas de transformación digital</t>
  </si>
  <si>
    <t>1.2.1. Control y optimización de utilización de espacios docentes</t>
  </si>
  <si>
    <t>1.2.2. Migración al Cloud</t>
  </si>
  <si>
    <r>
      <rPr>
        <sz val="12"/>
        <rFont val="Calibri (Cuerpo)"/>
      </rPr>
      <t>1.2.3. Actualización/</t>
    </r>
    <r>
      <rPr>
        <sz val="12"/>
        <color theme="1"/>
        <rFont val="Calibri"/>
        <family val="2"/>
        <scheme val="minor"/>
      </rPr>
      <t>Optimización de infraestructuras tecnológicas</t>
    </r>
  </si>
  <si>
    <t>1.3.1. Mejorar el Modelo Operativo del CIC</t>
  </si>
  <si>
    <t>1.3.2. Branding del Departamento IT / Mejora de la comunicación con el usuario</t>
  </si>
  <si>
    <t>1.4.1. Mejora en la toma de decisiones gracias a la gestión del dato</t>
  </si>
  <si>
    <t>1.4.2. Coordinación funcional de aplicaciones corporativas</t>
  </si>
  <si>
    <t>1.4.3. Coordinación con entidades externas</t>
  </si>
  <si>
    <t>1.5.1. Facilitar el Teletrebajo</t>
  </si>
  <si>
    <t>1.5.2. Facilitar la docencia online y dual</t>
  </si>
  <si>
    <t>2.1. Competencias digitales</t>
  </si>
  <si>
    <t>2.2. Cultura digital</t>
  </si>
  <si>
    <t>2.1.1. Desarrollar las competencias digitales del PDI</t>
  </si>
  <si>
    <t>2.1.3. Desarrollar las competencias digitales del Estudiantado</t>
  </si>
  <si>
    <t>2.2.1.Potenciar el desarrollo de la cultura digital</t>
  </si>
  <si>
    <t>2.2.2. Comunicar y difundir las acciones y objetivos alcanzados en materia de transformación digital</t>
  </si>
  <si>
    <t>3.1.1. Mejora de la Administración Electrónica</t>
  </si>
  <si>
    <t>3.1.2. Optimización de procesos</t>
  </si>
  <si>
    <t>3.1.3. Incorporar las nuevas tecnologías de certificación digital a la emisión y gestión de títulos</t>
  </si>
  <si>
    <t>3.2.1. Gestión de la demanda de software</t>
  </si>
  <si>
    <t>3.2.3. Control del Presupuesto de IT</t>
  </si>
  <si>
    <t>4.1. Compromiso Ambiental</t>
  </si>
  <si>
    <t>4.2. Compromiso Social</t>
  </si>
  <si>
    <t>4.1.1. Mejorar eficiencia energética del campus</t>
  </si>
  <si>
    <t>4.1.2. Transformación hacia espacios inteligentes y sostenibles (Smart Campus)</t>
  </si>
  <si>
    <t>4.2.1. Sistemas TIC de ayuda a la diversidad funcional</t>
  </si>
  <si>
    <t>5.1.1. Comisión de seguridad de la información y protección de datos</t>
  </si>
  <si>
    <t>5.1.5. Aumentar la protección contra ciberataques</t>
  </si>
  <si>
    <t>5.2.1. Desarrollo del Plan de Gestión de la Identidad Digital</t>
  </si>
  <si>
    <t>5.1.2. Desarrollo de la Política de Seguridad de la UPO</t>
  </si>
  <si>
    <t>5.1.3. Competencias digitales en ciberseguridad de los usuarios</t>
  </si>
  <si>
    <t>5.1.4. Acciones de Concienciación</t>
  </si>
  <si>
    <t xml:space="preserve">4.2.2. Incorporación de la igualdad de género en la transformación digital </t>
  </si>
  <si>
    <t>Desplegado, pero poco explotado. En fase de ajuste</t>
  </si>
  <si>
    <t>SDA OK. Ejecutado Renove 2021 y a punto 2022. Base de datos OK. Falta redactar el plan concreto.</t>
  </si>
  <si>
    <t>[UNIDIGITAL] En curso. Convenios firmados.</t>
  </si>
  <si>
    <t>Ver con Víctor</t>
  </si>
  <si>
    <t>Se firmó el convenio pero esto está parado.</t>
  </si>
  <si>
    <t>Muy parado. Hay que reactivarlo.</t>
  </si>
  <si>
    <t>Obsevaciones</t>
  </si>
  <si>
    <t>Codigo Proyecto</t>
  </si>
  <si>
    <t>REVISAR: GESTUNI + ChatGPT / Objetivo: 1 evento al trimestre</t>
  </si>
  <si>
    <t>Quodus: Sistema de control de aforo de espacios docentes</t>
  </si>
  <si>
    <t>Protocolo de gestión eficiente de los espacios</t>
  </si>
  <si>
    <t>Elaboración del Plan de Transformación Digital</t>
  </si>
  <si>
    <t>Creación de la imagen corporativa del Plan de Transformación Digital</t>
  </si>
  <si>
    <t>Pregunta a Víctor</t>
  </si>
  <si>
    <t>Migración de los sitios web corporativos de Centros y Departamentos</t>
  </si>
  <si>
    <t>Portal UPOInvestiga</t>
  </si>
  <si>
    <t>Portal del Estudiante</t>
  </si>
  <si>
    <t>Curso de PowerBI</t>
  </si>
  <si>
    <t>Formación de responsables en herramientas de análisis de datos</t>
  </si>
  <si>
    <t>REPE</t>
  </si>
  <si>
    <t>Proyecto Sevilla+Digital (Ayto. Sevilla)</t>
  </si>
  <si>
    <t>INV.ES (UNIDIGITAL): Portal Colectivo de la Investigación de las Universidades Españolas</t>
  </si>
  <si>
    <t>DigCompEdu-FyA (UNIDIGITAL): Competencias Digitales del Profesorado-Formación y Acreditación</t>
  </si>
  <si>
    <t>Incluyendo la explotación de los materiales de los proyectos DigCompEdu-FyA (UNIDIGITAL) y DigitALL (UNIDIGITAL)</t>
  </si>
  <si>
    <t>Mejora de la interacción de UXXI con sistemas extrenos (Capa SOA)</t>
  </si>
  <si>
    <t>DigitALL (UNIDIGITAL): Formación y Certificación en Competencias Digitales en el Marco de DIGCOMP</t>
  </si>
  <si>
    <t>Incluyendo la explotación de los materiales de DigitALL (UNIDIGITAL)</t>
  </si>
  <si>
    <t>Pregunta a Biblioteca</t>
  </si>
  <si>
    <t>Creación de la Web del Plan de Transformación Digital</t>
  </si>
  <si>
    <t>Organización y Participación en Eventos de Innovación Digital</t>
  </si>
  <si>
    <t>InterAE (UNIDIGITAL): Mejora de la interoperabilidad en el ámbito de la administración electrónica</t>
  </si>
  <si>
    <t>Pregunta a Victor</t>
  </si>
  <si>
    <t>Nuevo Portafirmas digital Corporativo</t>
  </si>
  <si>
    <t>Carrera Digital: Fomento del uso del certificado digital entre el estudiantado</t>
  </si>
  <si>
    <t>SAIC-APP: Aplicación para la gestión integral de Sistemas de Aseguramiento de la Calidad</t>
  </si>
  <si>
    <t xml:space="preserve"> Con estudiantes (VR Estudiantes)</t>
  </si>
  <si>
    <t>Ver nombre completo y Pregunta a Victor</t>
  </si>
  <si>
    <t>Proyecto Piloto RPA: Hiperautomatización de procesos con herramientas Microsoft</t>
  </si>
  <si>
    <t>CertiDigital (UNIDIGITAL): Servicio de Certificación Digital para el Sistema Universitario Español</t>
  </si>
  <si>
    <t>Plan de Gestión de la Demanda de Aplicaciones Corporativas</t>
  </si>
  <si>
    <t>Pregunta a Fernando</t>
  </si>
  <si>
    <t>BlackBoard ALLY: Aprendizaje Inclusivo en el Aula Virtual</t>
  </si>
  <si>
    <t>Comisión de seguridad de la información y protección de datos</t>
  </si>
  <si>
    <t>https://www.upo.es/diario/comunidad/2023/03/programa-concienciacion-ciberseguridad/</t>
  </si>
  <si>
    <t>Plan de Gestión de la Identidad Digital</t>
  </si>
  <si>
    <t>The Firewall Mindset: Campaña de Concienciación en Ciberseguridad para el PTGAS 2022/23</t>
  </si>
  <si>
    <t>Campaña de conienciación contra el phishing (RedIRIS) 2022/23</t>
  </si>
  <si>
    <t>Digital Forensic &amp; Incident Response - DFIR Retainer: Servicio de anti-ransomware</t>
  </si>
  <si>
    <t>Tecnificación de Espacios Docentes</t>
  </si>
  <si>
    <t>Aulas de Aprendizaje Interactivo</t>
  </si>
  <si>
    <t>Contrasta con Víctor / Incluir a la EDUPO</t>
  </si>
  <si>
    <t>Bullet Education SuiTe: Optimización del Diseño de Horarios usando IA</t>
  </si>
  <si>
    <t>Portal ALUMNI</t>
  </si>
  <si>
    <t>Proyecto Horizonte Sevilla Inteligente (Ayto. Sevilla)</t>
  </si>
  <si>
    <t>Pregunta a Javier García e Isabel / la parte técnica está hecha, falta la funcional</t>
  </si>
  <si>
    <t xml:space="preserve"> Sí: Consejo de Gobierno / Consejo de Dirección / Colegio de Decanos / Direcciones de Departamento // Faltan: Direccines de Área / Claustro
Incluye Noticias, Plan de difisión entre las áreas, estudiantes, …</t>
  </si>
  <si>
    <t>SRP: Sistema de Registro de Presencia</t>
  </si>
  <si>
    <t>Bullet Calendar: Gestor web de reservas de espacios</t>
  </si>
  <si>
    <t>Migración al cloud de BlackBoard Learn</t>
  </si>
  <si>
    <t>Migración al cloud de BlackBoard Collaborate</t>
  </si>
  <si>
    <t>Adquisición y despliegue de herramientas cloud de trabajo colaborativo</t>
  </si>
  <si>
    <t>Migración al cloud de servicios de alojamiento web externos</t>
  </si>
  <si>
    <t>Alojamiento de la fundación</t>
  </si>
  <si>
    <t>Incluye Sustituciónde H por SharePoint/ Onedrive, TEAMS, …</t>
  </si>
  <si>
    <t>Revisando el pliego</t>
  </si>
  <si>
    <t>Actualización del sistema de almacenamiento corporativo</t>
  </si>
  <si>
    <t>Renovación de la Infraestructura de la red perimetral (DMZ)</t>
  </si>
  <si>
    <t>Renovación y optimización de la red WIFI del campus</t>
  </si>
  <si>
    <t>Incluir Auditoría</t>
  </si>
  <si>
    <t>Bono Comedor Digital: Aplicación para la gestión de becas comedor</t>
  </si>
  <si>
    <t>Marta García Tascón</t>
  </si>
  <si>
    <t>2.1.2. Desarrollar las competencias digitales del PTGAS</t>
  </si>
  <si>
    <t>Plan de formación en competencias digitales del estudiantado de grado, máster y doctorado (Biblioteca)</t>
  </si>
  <si>
    <t>Ver si merece la pena dividir en 3 proyectos, uno por colevativo</t>
  </si>
  <si>
    <t>Implantación de GEISER (Gestión Integrada de Servicios de Registro)</t>
  </si>
  <si>
    <t>Implantación de la Plataforma de Intermediación</t>
  </si>
  <si>
    <t>RAPMI: Plataforma de Movilidad de Estudiantes</t>
  </si>
  <si>
    <t>ChatBot Pablo: El asistente virtual de la UPO</t>
  </si>
  <si>
    <t>Presentación del Plan de Transformación Digital a los órganos de gobierno</t>
  </si>
  <si>
    <t>Diagnóstico IT Score</t>
  </si>
  <si>
    <t>Ver con Mónica / Hay que cambiarle el nombre: https://www.upo.es/cms1/export/sites/upo/upsc/igualdad/documentos/Plan-Estrategico-Igualdad-UPO-2.pdf</t>
  </si>
  <si>
    <t>Revisión de la Política de Seguridad de la UPO</t>
  </si>
  <si>
    <t>Campaña de concienciación contra el phishing (RedIRIS) 2022/23</t>
  </si>
  <si>
    <t>Ejecución de acciones del III Plan de Igualdad de la UPO</t>
  </si>
  <si>
    <t>3.2.2. Gestión de la demanda de hardware</t>
  </si>
  <si>
    <t>1.1.1. Creación Comisión de Estrategia TIC</t>
  </si>
  <si>
    <t>111-1</t>
  </si>
  <si>
    <t>112-1</t>
  </si>
  <si>
    <t>112-2</t>
  </si>
  <si>
    <t>113-1</t>
  </si>
  <si>
    <t>113-5</t>
  </si>
  <si>
    <t>113-2</t>
  </si>
  <si>
    <t>113-4</t>
  </si>
  <si>
    <t>113-3</t>
  </si>
  <si>
    <t>113-6</t>
  </si>
  <si>
    <t>121-1</t>
  </si>
  <si>
    <t>121-2</t>
  </si>
  <si>
    <t>121-3</t>
  </si>
  <si>
    <t>121-4</t>
  </si>
  <si>
    <t>122-1</t>
  </si>
  <si>
    <t>122-3</t>
  </si>
  <si>
    <t>122-2</t>
  </si>
  <si>
    <t>122-4</t>
  </si>
  <si>
    <t>123-1</t>
  </si>
  <si>
    <t>123-2</t>
  </si>
  <si>
    <t>123-3</t>
  </si>
  <si>
    <t>123-4</t>
  </si>
  <si>
    <t>123-5</t>
  </si>
  <si>
    <t>123-6</t>
  </si>
  <si>
    <t>123-7</t>
  </si>
  <si>
    <t>123-8</t>
  </si>
  <si>
    <t>123-9</t>
  </si>
  <si>
    <t>123-10</t>
  </si>
  <si>
    <t>123-11</t>
  </si>
  <si>
    <t>123-12</t>
  </si>
  <si>
    <t>123-13</t>
  </si>
  <si>
    <t>131-1</t>
  </si>
  <si>
    <t>132-1</t>
  </si>
  <si>
    <t>141-2</t>
  </si>
  <si>
    <t>141-3</t>
  </si>
  <si>
    <t>142-1</t>
  </si>
  <si>
    <t>142-2</t>
  </si>
  <si>
    <t>143-1</t>
  </si>
  <si>
    <t>143-2</t>
  </si>
  <si>
    <t>151-2</t>
  </si>
  <si>
    <t>151-3</t>
  </si>
  <si>
    <t>152-1</t>
  </si>
  <si>
    <t>152-2</t>
  </si>
  <si>
    <t>211-2</t>
  </si>
  <si>
    <t>211-1</t>
  </si>
  <si>
    <t>211-3</t>
  </si>
  <si>
    <t>211-4</t>
  </si>
  <si>
    <t>212-2</t>
  </si>
  <si>
    <t>213-2</t>
  </si>
  <si>
    <t>221-1</t>
  </si>
  <si>
    <t>221-3</t>
  </si>
  <si>
    <t>311-1</t>
  </si>
  <si>
    <t>311-2</t>
  </si>
  <si>
    <t>311-3</t>
  </si>
  <si>
    <t>311-4</t>
  </si>
  <si>
    <t>311-5</t>
  </si>
  <si>
    <t>312-1</t>
  </si>
  <si>
    <t>312-2</t>
  </si>
  <si>
    <t>312-3</t>
  </si>
  <si>
    <t>312-4</t>
  </si>
  <si>
    <t>312-5</t>
  </si>
  <si>
    <t>312-6</t>
  </si>
  <si>
    <t>312-7</t>
  </si>
  <si>
    <t>312-8</t>
  </si>
  <si>
    <t>312-9</t>
  </si>
  <si>
    <t>321-1</t>
  </si>
  <si>
    <t>323-2</t>
  </si>
  <si>
    <t>411-2</t>
  </si>
  <si>
    <t>412-1</t>
  </si>
  <si>
    <t>421-1</t>
  </si>
  <si>
    <t>421-2</t>
  </si>
  <si>
    <t>422-1</t>
  </si>
  <si>
    <t>511-1</t>
  </si>
  <si>
    <t>512-1</t>
  </si>
  <si>
    <t>513-1</t>
  </si>
  <si>
    <t>513-2</t>
  </si>
  <si>
    <t>514-1</t>
  </si>
  <si>
    <t>515-1</t>
  </si>
  <si>
    <t>521-1</t>
  </si>
  <si>
    <t>313-1</t>
  </si>
  <si>
    <t>Comisión de Estrategia TI</t>
  </si>
  <si>
    <t>Presentación del Plan de Transformación Digital a la Comunidad Universitaria (PDI, PTGAS y Estudiantado)</t>
  </si>
  <si>
    <t>Videoteca del Plan de Transformación Digital</t>
  </si>
  <si>
    <t>AppUPO: Aplicación Móvil Corporativa</t>
  </si>
  <si>
    <t>Proyecto Piloto de Docencia con Realidad Virtual y Realidad Aumentada</t>
  </si>
  <si>
    <t>Business Relationship Manager</t>
  </si>
  <si>
    <t>Tablero de datos: Oracle Analitics Server</t>
  </si>
  <si>
    <t>Plan de sustitución de equipos de sobremesa por portátiles</t>
  </si>
  <si>
    <t>Desarrollo del Eje estratégico de Formación en Competencias Digitales dentro del Plan Marco de Formación del PDI</t>
  </si>
  <si>
    <t>Creación del Portal de Competencias Digitales (tutoriales y materiales)</t>
  </si>
  <si>
    <t>Desarrollo del Eje estratégico de Formación en Competencias Digitales dentro del Plan Marco de Formación del PTGAS</t>
  </si>
  <si>
    <t>UniRPA (UNIDIGITAL): Hiperautomatización interuniversitaria</t>
  </si>
  <si>
    <t>DOCENTIA-APP: Aplicación para la gestión integral del Programa DOCENTIA-UPO</t>
  </si>
  <si>
    <t>TFG-APP: Aplicación para la gestión integral de Trabajos Fin de Grado y Máster</t>
  </si>
  <si>
    <t>Asesoría y formación para el presupuesto IT</t>
  </si>
  <si>
    <t>TUI: Tarjeta Universitaria Inteligente</t>
  </si>
  <si>
    <t>DiversidAPP: Aplicación Móvil de Ayuda a Personas con Diversidad Funcional en la UPO</t>
  </si>
  <si>
    <t>CONSEG (UNIDIGITAL): Campañas de Concienciación en Seguridad</t>
  </si>
  <si>
    <t>EL PORCENTAJE ES EL PESO DE ESTA LÍNEA EN 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</si>
</sst>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 (Cuerpo)"/>
    </font>
    <font>
      <sz val="12"/>
      <color rgb="FFFF0000"/>
      <name val="Calibri"/>
      <family val="2"/>
      <scheme val="minor"/>
    </font>
    <font>
      <sz val="12"/>
      <color rgb="FFFF0000"/>
      <name val="Calibri (Cuerpo)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BCB"/>
        <bgColor indexed="64"/>
      </patternFill>
    </fill>
    <fill>
      <patternFill patternType="solid">
        <fgColor rgb="FFC0FDFF"/>
        <bgColor indexed="64"/>
      </patternFill>
    </fill>
    <fill>
      <patternFill patternType="solid">
        <fgColor rgb="FFEC8D4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0555F"/>
        <bgColor indexed="64"/>
      </patternFill>
    </fill>
    <fill>
      <patternFill patternType="solid">
        <fgColor rgb="FFE0AE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B3F79"/>
        <bgColor indexed="64"/>
      </patternFill>
    </fill>
    <fill>
      <patternFill patternType="solid">
        <fgColor rgb="FF968BB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3F79"/>
        <bgColor rgb="FF4B3F79"/>
      </patternFill>
    </fill>
    <fill>
      <patternFill patternType="solid">
        <fgColor rgb="FF968BB6"/>
        <bgColor rgb="FF968BB6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ABCB"/>
        <bgColor rgb="FF00ABCB"/>
      </patternFill>
    </fill>
    <fill>
      <patternFill patternType="solid">
        <fgColor rgb="FFC0FDFF"/>
        <bgColor rgb="FFC0FDFF"/>
      </patternFill>
    </fill>
    <fill>
      <patternFill patternType="solid">
        <fgColor theme="0"/>
        <bgColor theme="0"/>
      </patternFill>
    </fill>
    <fill>
      <patternFill patternType="solid">
        <fgColor rgb="FFEC8D4C"/>
        <bgColor rgb="FFEC8D4C"/>
      </patternFill>
    </fill>
    <fill>
      <patternFill patternType="solid">
        <fgColor rgb="FFFFE598"/>
        <bgColor rgb="FFFFE598"/>
      </patternFill>
    </fill>
    <fill>
      <patternFill patternType="solid">
        <fgColor rgb="FF00B050"/>
        <bgColor rgb="FF00B050"/>
      </patternFill>
    </fill>
    <fill>
      <patternFill patternType="solid">
        <fgColor rgb="FFC5E0B3"/>
        <bgColor rgb="FFC5E0B3"/>
      </patternFill>
    </fill>
    <fill>
      <patternFill patternType="solid">
        <fgColor rgb="FFE0555F"/>
        <bgColor rgb="FFE0555F"/>
      </patternFill>
    </fill>
    <fill>
      <patternFill patternType="solid">
        <fgColor rgb="FFE0AEAF"/>
        <bgColor rgb="FFE0AEAF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41">
    <xf numFmtId="0" fontId="0" fillId="0" borderId="0" xfId="0"/>
    <xf numFmtId="0" fontId="0" fillId="13" borderId="0" xfId="0" applyFill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" fillId="12" borderId="0" xfId="0" applyFont="1" applyFill="1" applyAlignment="1">
      <alignment vertical="top"/>
    </xf>
    <xf numFmtId="0" fontId="0" fillId="14" borderId="0" xfId="0" applyFill="1" applyAlignment="1">
      <alignment vertical="top"/>
    </xf>
    <xf numFmtId="0" fontId="8" fillId="14" borderId="0" xfId="0" applyFont="1" applyFill="1" applyAlignment="1">
      <alignment vertical="top"/>
    </xf>
    <xf numFmtId="0" fontId="8" fillId="0" borderId="0" xfId="0" applyFont="1"/>
    <xf numFmtId="0" fontId="0" fillId="13" borderId="0" xfId="0" applyFill="1"/>
    <xf numFmtId="0" fontId="0" fillId="14" borderId="0" xfId="0" applyFill="1"/>
    <xf numFmtId="0" fontId="8" fillId="4" borderId="0" xfId="0" applyFont="1" applyFill="1"/>
    <xf numFmtId="0" fontId="0" fillId="5" borderId="0" xfId="0" applyFill="1" applyAlignment="1">
      <alignment vertical="top"/>
    </xf>
    <xf numFmtId="0" fontId="0" fillId="5" borderId="0" xfId="0" applyFill="1"/>
    <xf numFmtId="0" fontId="3" fillId="5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vertical="top"/>
    </xf>
    <xf numFmtId="0" fontId="0" fillId="8" borderId="0" xfId="0" applyFill="1"/>
    <xf numFmtId="0" fontId="0" fillId="2" borderId="0" xfId="0" applyFill="1"/>
    <xf numFmtId="0" fontId="0" fillId="9" borderId="0" xfId="0" applyFill="1"/>
    <xf numFmtId="0" fontId="0" fillId="10" borderId="0" xfId="0" applyFill="1"/>
    <xf numFmtId="0" fontId="0" fillId="14" borderId="0" xfId="0" applyFill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vertical="top"/>
    </xf>
    <xf numFmtId="0" fontId="4" fillId="0" borderId="0" xfId="0" applyFont="1" applyAlignment="1">
      <alignment vertical="top"/>
    </xf>
    <xf numFmtId="0" fontId="0" fillId="10" borderId="0" xfId="0" applyFill="1" applyAlignment="1">
      <alignment vertical="top"/>
    </xf>
    <xf numFmtId="0" fontId="0" fillId="3" borderId="0" xfId="0" applyFill="1"/>
    <xf numFmtId="0" fontId="4" fillId="3" borderId="0" xfId="0" applyFont="1" applyFill="1" applyAlignment="1">
      <alignment vertical="top"/>
    </xf>
    <xf numFmtId="0" fontId="1" fillId="15" borderId="1" xfId="0" applyFont="1" applyFill="1" applyBorder="1" applyAlignment="1">
      <alignment vertical="top"/>
    </xf>
    <xf numFmtId="0" fontId="1" fillId="15" borderId="2" xfId="0" applyFont="1" applyFill="1" applyBorder="1" applyAlignment="1">
      <alignment vertical="top"/>
    </xf>
    <xf numFmtId="0" fontId="1" fillId="15" borderId="2" xfId="0" applyFont="1" applyFill="1" applyBorder="1" applyAlignment="1">
      <alignment horizontal="right" vertical="top"/>
    </xf>
    <xf numFmtId="0" fontId="1" fillId="15" borderId="3" xfId="0" applyFont="1" applyFill="1" applyBorder="1" applyAlignment="1">
      <alignment vertical="top"/>
    </xf>
    <xf numFmtId="0" fontId="1" fillId="12" borderId="4" xfId="0" applyFont="1" applyFill="1" applyBorder="1" applyAlignment="1">
      <alignment vertical="top"/>
    </xf>
    <xf numFmtId="0" fontId="2" fillId="12" borderId="4" xfId="0" applyFont="1" applyFill="1" applyBorder="1" applyAlignment="1">
      <alignment vertical="top"/>
    </xf>
    <xf numFmtId="0" fontId="0" fillId="13" borderId="5" xfId="0" applyFill="1" applyBorder="1"/>
    <xf numFmtId="0" fontId="0" fillId="12" borderId="4" xfId="0" applyFill="1" applyBorder="1"/>
    <xf numFmtId="0" fontId="0" fillId="14" borderId="5" xfId="0" applyFill="1" applyBorder="1"/>
    <xf numFmtId="0" fontId="0" fillId="0" borderId="5" xfId="0" applyBorder="1"/>
    <xf numFmtId="0" fontId="0" fillId="12" borderId="4" xfId="0" applyFill="1" applyBorder="1" applyAlignment="1">
      <alignment vertical="top"/>
    </xf>
    <xf numFmtId="0" fontId="8" fillId="4" borderId="5" xfId="0" applyFont="1" applyFill="1" applyBorder="1"/>
    <xf numFmtId="0" fontId="2" fillId="4" borderId="4" xfId="0" applyFont="1" applyFill="1" applyBorder="1" applyAlignment="1">
      <alignment vertical="top"/>
    </xf>
    <xf numFmtId="0" fontId="0" fillId="5" borderId="5" xfId="0" applyFill="1" applyBorder="1"/>
    <xf numFmtId="0" fontId="0" fillId="14" borderId="5" xfId="0" applyFill="1" applyBorder="1" applyAlignment="1">
      <alignment vertical="top"/>
    </xf>
    <xf numFmtId="0" fontId="2" fillId="6" borderId="4" xfId="0" applyFont="1" applyFill="1" applyBorder="1" applyAlignment="1">
      <alignment vertical="top"/>
    </xf>
    <xf numFmtId="0" fontId="0" fillId="6" borderId="5" xfId="0" applyFill="1" applyBorder="1"/>
    <xf numFmtId="0" fontId="0" fillId="7" borderId="5" xfId="0" applyFill="1" applyBorder="1"/>
    <xf numFmtId="0" fontId="0" fillId="6" borderId="4" xfId="0" applyFill="1" applyBorder="1" applyAlignment="1">
      <alignment vertical="top"/>
    </xf>
    <xf numFmtId="0" fontId="0" fillId="6" borderId="4" xfId="0" applyFill="1" applyBorder="1"/>
    <xf numFmtId="0" fontId="0" fillId="8" borderId="5" xfId="0" applyFill="1" applyBorder="1"/>
    <xf numFmtId="0" fontId="0" fillId="8" borderId="4" xfId="0" applyFill="1" applyBorder="1" applyAlignment="1">
      <alignment vertical="top"/>
    </xf>
    <xf numFmtId="0" fontId="0" fillId="2" borderId="5" xfId="0" applyFill="1" applyBorder="1"/>
    <xf numFmtId="0" fontId="0" fillId="8" borderId="4" xfId="0" applyFill="1" applyBorder="1"/>
    <xf numFmtId="0" fontId="2" fillId="9" borderId="4" xfId="0" applyFont="1" applyFill="1" applyBorder="1" applyAlignment="1">
      <alignment vertical="top"/>
    </xf>
    <xf numFmtId="0" fontId="0" fillId="9" borderId="5" xfId="0" applyFill="1" applyBorder="1"/>
    <xf numFmtId="0" fontId="0" fillId="10" borderId="5" xfId="0" applyFill="1" applyBorder="1"/>
    <xf numFmtId="0" fontId="0" fillId="9" borderId="4" xfId="0" applyFill="1" applyBorder="1" applyAlignment="1">
      <alignment vertical="top"/>
    </xf>
    <xf numFmtId="0" fontId="0" fillId="9" borderId="4" xfId="0" applyFill="1" applyBorder="1"/>
    <xf numFmtId="0" fontId="0" fillId="9" borderId="6" xfId="0" applyFill="1" applyBorder="1"/>
    <xf numFmtId="0" fontId="0" fillId="3" borderId="7" xfId="0" applyFill="1" applyBorder="1"/>
    <xf numFmtId="0" fontId="0" fillId="0" borderId="7" xfId="0" applyBorder="1"/>
    <xf numFmtId="0" fontId="0" fillId="0" borderId="8" xfId="0" applyBorder="1"/>
    <xf numFmtId="0" fontId="1" fillId="12" borderId="0" xfId="0" applyFont="1" applyFill="1" applyAlignment="1">
      <alignment vertical="top" wrapText="1"/>
    </xf>
    <xf numFmtId="0" fontId="1" fillId="4" borderId="4" xfId="0" applyFont="1" applyFill="1" applyBorder="1" applyAlignment="1">
      <alignment vertical="top"/>
    </xf>
    <xf numFmtId="0" fontId="10" fillId="4" borderId="0" xfId="0" applyFont="1" applyFill="1"/>
    <xf numFmtId="0" fontId="1" fillId="6" borderId="4" xfId="0" applyFont="1" applyFill="1" applyBorder="1" applyAlignment="1">
      <alignment vertical="top"/>
    </xf>
    <xf numFmtId="0" fontId="10" fillId="6" borderId="0" xfId="0" applyFont="1" applyFill="1"/>
    <xf numFmtId="0" fontId="1" fillId="8" borderId="4" xfId="0" applyFont="1" applyFill="1" applyBorder="1" applyAlignment="1">
      <alignment vertical="top"/>
    </xf>
    <xf numFmtId="0" fontId="10" fillId="8" borderId="0" xfId="0" applyFont="1" applyFill="1"/>
    <xf numFmtId="0" fontId="1" fillId="9" borderId="4" xfId="0" applyFont="1" applyFill="1" applyBorder="1" applyAlignment="1">
      <alignment vertical="top"/>
    </xf>
    <xf numFmtId="0" fontId="10" fillId="9" borderId="0" xfId="0" applyFont="1" applyFill="1"/>
    <xf numFmtId="0" fontId="1" fillId="15" borderId="3" xfId="0" applyFont="1" applyFill="1" applyBorder="1" applyAlignment="1">
      <alignment horizontal="right" vertical="top"/>
    </xf>
    <xf numFmtId="0" fontId="10" fillId="4" borderId="5" xfId="0" applyFont="1" applyFill="1" applyBorder="1"/>
    <xf numFmtId="0" fontId="10" fillId="6" borderId="5" xfId="0" applyFont="1" applyFill="1" applyBorder="1"/>
    <xf numFmtId="0" fontId="10" fillId="8" borderId="5" xfId="0" applyFont="1" applyFill="1" applyBorder="1"/>
    <xf numFmtId="0" fontId="10" fillId="9" borderId="5" xfId="0" applyFont="1" applyFill="1" applyBorder="1"/>
    <xf numFmtId="0" fontId="1" fillId="12" borderId="5" xfId="0" applyFont="1" applyFill="1" applyBorder="1" applyAlignment="1">
      <alignment vertical="top"/>
    </xf>
    <xf numFmtId="9" fontId="0" fillId="13" borderId="4" xfId="0" applyNumberFormat="1" applyFill="1" applyBorder="1" applyAlignment="1">
      <alignment vertical="top"/>
    </xf>
    <xf numFmtId="0" fontId="0" fillId="13" borderId="5" xfId="0" applyFill="1" applyBorder="1" applyAlignment="1">
      <alignment vertical="top"/>
    </xf>
    <xf numFmtId="0" fontId="0" fillId="14" borderId="4" xfId="0" applyFill="1" applyBorder="1"/>
    <xf numFmtId="9" fontId="0" fillId="0" borderId="4" xfId="0" applyNumberForma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0" fillId="13" borderId="4" xfId="0" applyFill="1" applyBorder="1"/>
    <xf numFmtId="0" fontId="7" fillId="0" borderId="5" xfId="0" applyFont="1" applyBorder="1" applyAlignment="1">
      <alignment vertical="top"/>
    </xf>
    <xf numFmtId="0" fontId="0" fillId="14" borderId="4" xfId="0" applyFill="1" applyBorder="1" applyAlignment="1">
      <alignment vertical="top"/>
    </xf>
    <xf numFmtId="0" fontId="8" fillId="4" borderId="4" xfId="0" applyFont="1" applyFill="1" applyBorder="1"/>
    <xf numFmtId="0" fontId="0" fillId="5" borderId="4" xfId="0" applyFill="1" applyBorder="1"/>
    <xf numFmtId="0" fontId="6" fillId="0" borderId="5" xfId="0" applyFont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7" borderId="4" xfId="0" applyFill="1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10" borderId="4" xfId="0" applyFill="1" applyBorder="1"/>
    <xf numFmtId="0" fontId="0" fillId="10" borderId="4" xfId="0" applyFill="1" applyBorder="1" applyAlignment="1">
      <alignment vertical="top"/>
    </xf>
    <xf numFmtId="0" fontId="0" fillId="10" borderId="5" xfId="0" applyFill="1" applyBorder="1" applyAlignment="1">
      <alignment vertical="top"/>
    </xf>
    <xf numFmtId="0" fontId="0" fillId="0" borderId="6" xfId="0" applyBorder="1"/>
    <xf numFmtId="0" fontId="6" fillId="0" borderId="5" xfId="0" applyFont="1" applyBorder="1"/>
    <xf numFmtId="0" fontId="0" fillId="16" borderId="5" xfId="0" applyFill="1" applyBorder="1"/>
    <xf numFmtId="9" fontId="2" fillId="0" borderId="0" xfId="0" applyNumberFormat="1" applyFont="1" applyAlignment="1">
      <alignment horizontal="right" vertical="top"/>
    </xf>
    <xf numFmtId="0" fontId="0" fillId="11" borderId="5" xfId="0" applyFill="1" applyBorder="1"/>
    <xf numFmtId="0" fontId="13" fillId="0" borderId="5" xfId="2" applyBorder="1"/>
    <xf numFmtId="0" fontId="1" fillId="12" borderId="0" xfId="1" applyNumberFormat="1" applyFont="1" applyFill="1" applyBorder="1" applyAlignment="1">
      <alignment vertical="top"/>
    </xf>
    <xf numFmtId="0" fontId="1" fillId="15" borderId="2" xfId="0" applyFont="1" applyFill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14" borderId="0" xfId="0" applyFill="1" applyAlignment="1">
      <alignment horizontal="right" vertical="top"/>
    </xf>
    <xf numFmtId="0" fontId="10" fillId="4" borderId="0" xfId="0" applyFont="1" applyFill="1" applyAlignment="1">
      <alignment horizontal="right"/>
    </xf>
    <xf numFmtId="0" fontId="0" fillId="3" borderId="0" xfId="0" applyFill="1" applyAlignment="1">
      <alignment horizontal="right" vertical="top"/>
    </xf>
    <xf numFmtId="0" fontId="10" fillId="6" borderId="0" xfId="0" applyFont="1" applyFill="1" applyAlignment="1">
      <alignment horizontal="right"/>
    </xf>
    <xf numFmtId="0" fontId="10" fillId="8" borderId="0" xfId="0" applyFont="1" applyFill="1" applyAlignment="1">
      <alignment horizontal="right"/>
    </xf>
    <xf numFmtId="0" fontId="10" fillId="9" borderId="0" xfId="0" applyFont="1" applyFill="1" applyAlignment="1">
      <alignment horizontal="right"/>
    </xf>
    <xf numFmtId="0" fontId="0" fillId="0" borderId="7" xfId="0" applyBorder="1" applyAlignment="1">
      <alignment horizontal="right"/>
    </xf>
    <xf numFmtId="9" fontId="15" fillId="17" borderId="0" xfId="0" applyNumberFormat="1" applyFont="1" applyFill="1" applyAlignment="1">
      <alignment vertical="top"/>
    </xf>
    <xf numFmtId="9" fontId="17" fillId="18" borderId="0" xfId="0" applyNumberFormat="1" applyFont="1" applyFill="1" applyAlignment="1">
      <alignment horizontal="right" vertical="top"/>
    </xf>
    <xf numFmtId="9" fontId="16" fillId="18" borderId="0" xfId="0" applyNumberFormat="1" applyFont="1" applyFill="1" applyAlignment="1">
      <alignment horizontal="right" vertical="top"/>
    </xf>
    <xf numFmtId="9" fontId="17" fillId="19" borderId="0" xfId="0" applyNumberFormat="1" applyFont="1" applyFill="1" applyAlignment="1">
      <alignment horizontal="right"/>
    </xf>
    <xf numFmtId="9" fontId="16" fillId="0" borderId="0" xfId="0" applyNumberFormat="1" applyFont="1" applyAlignment="1">
      <alignment horizontal="right" vertical="top"/>
    </xf>
    <xf numFmtId="9" fontId="18" fillId="0" borderId="0" xfId="0" applyNumberFormat="1" applyFont="1" applyAlignment="1">
      <alignment horizontal="right" vertical="top"/>
    </xf>
    <xf numFmtId="9" fontId="17" fillId="18" borderId="0" xfId="0" applyNumberFormat="1" applyFont="1" applyFill="1" applyAlignment="1">
      <alignment horizontal="right"/>
    </xf>
    <xf numFmtId="9" fontId="16" fillId="20" borderId="0" xfId="0" applyNumberFormat="1" applyFont="1" applyFill="1" applyAlignment="1">
      <alignment horizontal="right" vertical="top"/>
    </xf>
    <xf numFmtId="9" fontId="16" fillId="21" borderId="0" xfId="0" applyNumberFormat="1" applyFont="1" applyFill="1" applyAlignment="1">
      <alignment horizontal="right" vertical="top"/>
    </xf>
    <xf numFmtId="9" fontId="18" fillId="20" borderId="0" xfId="0" applyNumberFormat="1" applyFont="1" applyFill="1" applyAlignment="1">
      <alignment horizontal="right" vertical="top"/>
    </xf>
    <xf numFmtId="9" fontId="16" fillId="18" borderId="0" xfId="0" applyNumberFormat="1" applyFont="1" applyFill="1" applyAlignment="1">
      <alignment horizontal="right"/>
    </xf>
    <xf numFmtId="9" fontId="15" fillId="22" borderId="0" xfId="0" applyNumberFormat="1" applyFont="1" applyFill="1" applyAlignment="1">
      <alignment horizontal="right"/>
    </xf>
    <xf numFmtId="9" fontId="16" fillId="23" borderId="0" xfId="0" applyNumberFormat="1" applyFont="1" applyFill="1" applyAlignment="1">
      <alignment horizontal="right"/>
    </xf>
    <xf numFmtId="9" fontId="16" fillId="24" borderId="0" xfId="0" applyNumberFormat="1" applyFont="1" applyFill="1" applyAlignment="1">
      <alignment horizontal="right" vertical="top"/>
    </xf>
    <xf numFmtId="9" fontId="15" fillId="25" borderId="0" xfId="0" applyNumberFormat="1" applyFont="1" applyFill="1" applyAlignment="1">
      <alignment horizontal="right"/>
    </xf>
    <xf numFmtId="9" fontId="16" fillId="26" borderId="0" xfId="0" applyNumberFormat="1" applyFont="1" applyFill="1" applyAlignment="1">
      <alignment horizontal="right"/>
    </xf>
    <xf numFmtId="9" fontId="16" fillId="21" borderId="0" xfId="0" applyNumberFormat="1" applyFont="1" applyFill="1" applyAlignment="1">
      <alignment horizontal="right"/>
    </xf>
    <xf numFmtId="9" fontId="15" fillId="27" borderId="0" xfId="0" applyNumberFormat="1" applyFont="1" applyFill="1" applyAlignment="1">
      <alignment horizontal="right"/>
    </xf>
    <xf numFmtId="9" fontId="16" fillId="28" borderId="0" xfId="0" applyNumberFormat="1" applyFont="1" applyFill="1" applyAlignment="1">
      <alignment horizontal="right"/>
    </xf>
    <xf numFmtId="9" fontId="15" fillId="29" borderId="0" xfId="0" applyNumberFormat="1" applyFont="1" applyFill="1" applyAlignment="1">
      <alignment horizontal="right"/>
    </xf>
    <xf numFmtId="9" fontId="16" fillId="30" borderId="0" xfId="0" applyNumberFormat="1" applyFont="1" applyFill="1" applyAlignment="1">
      <alignment horizontal="right"/>
    </xf>
    <xf numFmtId="9" fontId="16" fillId="0" borderId="0" xfId="0" applyNumberFormat="1" applyFont="1" applyAlignment="1">
      <alignment horizontal="right"/>
    </xf>
  </cellXfs>
  <cellStyles count="3">
    <cellStyle name="Hipervínculo" xfId="2" builtinId="8"/>
    <cellStyle name="Normal" xfId="0" builtinId="0"/>
    <cellStyle name="Porcentaje" xfId="1" builtinId="5"/>
  </cellStyles>
  <dxfs count="16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4B3F79"/>
      <color rgb="FFE0555F"/>
      <color rgb="FFE0AEAF"/>
      <color rgb="FFEC8D4C"/>
      <color rgb="FF00ABCB"/>
      <color rgb="FFC0FDFF"/>
      <color rgb="FF968BB6"/>
      <color rgb="FF76D6FF"/>
      <color rgb="FF007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o.es/diario/comunidad/2023/03/programa-concienciacion-ciberseguridad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FB9C6-4D97-41D0-847F-FEA3C5BDA069}">
  <dimension ref="A1:K149"/>
  <sheetViews>
    <sheetView tabSelected="1" zoomScale="87" zoomScaleNormal="87" workbookViewId="0">
      <selection activeCell="K147" sqref="K147"/>
    </sheetView>
  </sheetViews>
  <sheetFormatPr baseColWidth="10" defaultColWidth="11" defaultRowHeight="16" outlineLevelCol="1" x14ac:dyDescent="0.2"/>
  <cols>
    <col min="1" max="1" width="16.1640625" customWidth="1"/>
    <col min="2" max="2" width="8.1640625" customWidth="1"/>
    <col min="3" max="3" width="15.83203125" customWidth="1"/>
    <col min="4" max="4" width="101.83203125" customWidth="1"/>
    <col min="5" max="5" width="11.5" style="27" bestFit="1" customWidth="1"/>
    <col min="6" max="6" width="18.6640625" style="27" customWidth="1"/>
    <col min="7" max="7" width="82.83203125" hidden="1" customWidth="1" outlineLevel="1"/>
    <col min="8" max="8" width="17.6640625" hidden="1" customWidth="1" outlineLevel="1"/>
    <col min="9" max="9" width="44.33203125" hidden="1" customWidth="1" outlineLevel="1"/>
    <col min="10" max="10" width="68.6640625" hidden="1" customWidth="1" outlineLevel="1"/>
    <col min="11" max="11" width="53.5" customWidth="1" collapsed="1"/>
  </cols>
  <sheetData>
    <row r="1" spans="1:11" s="10" customFormat="1" x14ac:dyDescent="0.2">
      <c r="A1" s="33" t="s">
        <v>44</v>
      </c>
      <c r="B1" s="34" t="s">
        <v>2</v>
      </c>
      <c r="C1" s="34" t="s">
        <v>0</v>
      </c>
      <c r="D1" s="34" t="s">
        <v>1</v>
      </c>
      <c r="E1" s="35" t="s">
        <v>7</v>
      </c>
      <c r="F1" s="110" t="s">
        <v>100</v>
      </c>
      <c r="G1" s="33" t="s">
        <v>99</v>
      </c>
      <c r="H1" s="34" t="s">
        <v>3</v>
      </c>
      <c r="I1" s="34" t="s">
        <v>38</v>
      </c>
      <c r="J1" s="36" t="s">
        <v>39</v>
      </c>
      <c r="K1" s="75"/>
    </row>
    <row r="2" spans="1:11" ht="17" x14ac:dyDescent="0.2">
      <c r="A2" s="66" t="s">
        <v>43</v>
      </c>
      <c r="B2" s="7"/>
      <c r="C2" s="7"/>
      <c r="D2" s="7"/>
      <c r="E2" s="119">
        <f>(E3*F3+E16*F16+E41*F41+E47*F47+E58*F58)</f>
        <v>0.58817307692307697</v>
      </c>
      <c r="F2" s="109"/>
      <c r="G2" s="37"/>
      <c r="H2" s="7"/>
      <c r="I2" s="7"/>
      <c r="J2" s="80"/>
      <c r="K2" s="7"/>
    </row>
    <row r="3" spans="1:11" x14ac:dyDescent="0.2">
      <c r="A3" s="38"/>
      <c r="B3" s="1" t="s">
        <v>46</v>
      </c>
      <c r="C3" s="1"/>
      <c r="D3" s="1"/>
      <c r="E3" s="120">
        <f>(E4+E6+E9)/COUNTA(C4:C15)</f>
        <v>0.8833333333333333</v>
      </c>
      <c r="F3" s="121">
        <v>0.3</v>
      </c>
      <c r="G3" s="81"/>
      <c r="H3" s="1"/>
      <c r="I3" s="1"/>
      <c r="J3" s="82"/>
      <c r="K3" s="39" t="s">
        <v>276</v>
      </c>
    </row>
    <row r="4" spans="1:11" x14ac:dyDescent="0.2">
      <c r="A4" s="40"/>
      <c r="B4" s="18"/>
      <c r="C4" s="8" t="s">
        <v>178</v>
      </c>
      <c r="D4" s="12"/>
      <c r="E4" s="122">
        <f>SUM(E5)/COUNTA(E5)</f>
        <v>1</v>
      </c>
      <c r="F4" s="26"/>
      <c r="G4" s="83"/>
      <c r="H4" s="12"/>
      <c r="I4" s="12"/>
      <c r="J4" s="41"/>
      <c r="K4" s="41"/>
    </row>
    <row r="5" spans="1:11" x14ac:dyDescent="0.2">
      <c r="A5" s="38"/>
      <c r="B5" s="18"/>
      <c r="C5" s="18"/>
      <c r="D5" t="s">
        <v>258</v>
      </c>
      <c r="E5" s="123">
        <v>1</v>
      </c>
      <c r="F5" s="111" t="s">
        <v>179</v>
      </c>
      <c r="G5" s="84"/>
      <c r="H5" s="2">
        <v>1</v>
      </c>
      <c r="I5" s="2" t="s">
        <v>14</v>
      </c>
      <c r="J5" s="85" t="s">
        <v>14</v>
      </c>
      <c r="K5" s="42"/>
    </row>
    <row r="6" spans="1:11" x14ac:dyDescent="0.2">
      <c r="A6" s="38"/>
      <c r="B6" s="18"/>
      <c r="C6" s="8" t="s">
        <v>58</v>
      </c>
      <c r="D6" s="12"/>
      <c r="E6" s="122">
        <f>SUM(E7:E8)/COUNTA(D7:D8)</f>
        <v>1</v>
      </c>
      <c r="F6" s="26"/>
      <c r="G6" s="83"/>
      <c r="H6" s="12"/>
      <c r="I6" s="12"/>
      <c r="J6" s="41"/>
      <c r="K6" s="41"/>
    </row>
    <row r="7" spans="1:11" x14ac:dyDescent="0.2">
      <c r="A7" s="38"/>
      <c r="B7" s="18"/>
      <c r="C7" s="18"/>
      <c r="D7" s="2" t="s">
        <v>172</v>
      </c>
      <c r="E7" s="123">
        <v>1</v>
      </c>
      <c r="F7" s="111" t="s">
        <v>180</v>
      </c>
      <c r="G7" s="84"/>
      <c r="H7" s="2">
        <v>1</v>
      </c>
      <c r="I7" s="2" t="s">
        <v>15</v>
      </c>
      <c r="J7" s="85" t="s">
        <v>15</v>
      </c>
      <c r="K7" s="42"/>
    </row>
    <row r="8" spans="1:11" x14ac:dyDescent="0.2">
      <c r="A8" s="38"/>
      <c r="B8" s="18"/>
      <c r="C8" s="18"/>
      <c r="D8" s="2" t="s">
        <v>104</v>
      </c>
      <c r="E8" s="123">
        <v>1</v>
      </c>
      <c r="F8" s="111" t="s">
        <v>181</v>
      </c>
      <c r="G8" s="84"/>
      <c r="H8" s="2">
        <v>1</v>
      </c>
      <c r="I8" s="2" t="s">
        <v>15</v>
      </c>
      <c r="J8" s="85" t="s">
        <v>15</v>
      </c>
      <c r="K8" s="42"/>
    </row>
    <row r="9" spans="1:11" x14ac:dyDescent="0.2">
      <c r="A9" s="43"/>
      <c r="B9" s="18"/>
      <c r="C9" s="8" t="s">
        <v>59</v>
      </c>
      <c r="D9" s="12"/>
      <c r="E9" s="122">
        <f>SUM(E10:E15)/COUNT(E10:E15)</f>
        <v>0.65</v>
      </c>
      <c r="F9" s="26"/>
      <c r="G9" s="83"/>
      <c r="H9" s="12"/>
      <c r="I9" s="12"/>
      <c r="J9" s="41"/>
      <c r="K9" s="41"/>
    </row>
    <row r="10" spans="1:11" x14ac:dyDescent="0.2">
      <c r="A10" s="43"/>
      <c r="B10" s="18"/>
      <c r="C10" s="18"/>
      <c r="D10" s="2" t="s">
        <v>105</v>
      </c>
      <c r="E10" s="123">
        <v>1</v>
      </c>
      <c r="F10" s="111" t="s">
        <v>182</v>
      </c>
      <c r="G10" s="84"/>
      <c r="H10" s="2">
        <v>1</v>
      </c>
      <c r="I10" s="2" t="s">
        <v>15</v>
      </c>
      <c r="J10" s="85" t="s">
        <v>15</v>
      </c>
      <c r="K10" s="42"/>
    </row>
    <row r="11" spans="1:11" x14ac:dyDescent="0.2">
      <c r="A11" s="43"/>
      <c r="B11" s="18"/>
      <c r="C11" s="18"/>
      <c r="D11" s="2" t="s">
        <v>121</v>
      </c>
      <c r="E11" s="123">
        <v>1</v>
      </c>
      <c r="F11" s="111" t="s">
        <v>184</v>
      </c>
      <c r="G11" s="84"/>
      <c r="H11" s="2"/>
      <c r="I11" s="2"/>
      <c r="J11" s="85"/>
      <c r="K11" s="42"/>
    </row>
    <row r="12" spans="1:11" x14ac:dyDescent="0.2">
      <c r="A12" s="43"/>
      <c r="B12" s="18"/>
      <c r="C12" s="18"/>
      <c r="D12" s="2" t="s">
        <v>171</v>
      </c>
      <c r="E12" s="123">
        <v>0.9</v>
      </c>
      <c r="F12" s="111" t="s">
        <v>186</v>
      </c>
      <c r="G12" s="84"/>
      <c r="H12" s="2"/>
      <c r="I12" s="2" t="s">
        <v>14</v>
      </c>
      <c r="J12" s="85" t="s">
        <v>14</v>
      </c>
      <c r="K12" s="42" t="s">
        <v>148</v>
      </c>
    </row>
    <row r="13" spans="1:11" x14ac:dyDescent="0.2">
      <c r="A13" s="43"/>
      <c r="B13" s="17"/>
      <c r="C13" s="18"/>
      <c r="D13" t="s">
        <v>259</v>
      </c>
      <c r="E13" s="123">
        <v>0.5</v>
      </c>
      <c r="F13" s="111" t="s">
        <v>185</v>
      </c>
      <c r="G13" s="86"/>
      <c r="H13" s="2"/>
      <c r="I13" s="2"/>
      <c r="J13" s="85"/>
      <c r="K13" s="42" t="s">
        <v>166</v>
      </c>
    </row>
    <row r="14" spans="1:11" x14ac:dyDescent="0.2">
      <c r="A14" s="43"/>
      <c r="B14" s="18"/>
      <c r="C14" s="18"/>
      <c r="D14" s="4" t="s">
        <v>122</v>
      </c>
      <c r="E14" s="124">
        <v>0.5</v>
      </c>
      <c r="F14" s="111" t="s">
        <v>183</v>
      </c>
      <c r="G14" s="84"/>
      <c r="H14" s="2"/>
      <c r="I14" s="2" t="s">
        <v>16</v>
      </c>
      <c r="J14" s="85" t="s">
        <v>16</v>
      </c>
      <c r="K14" s="104" t="s">
        <v>101</v>
      </c>
    </row>
    <row r="15" spans="1:11" x14ac:dyDescent="0.2">
      <c r="A15" s="43"/>
      <c r="B15" s="18"/>
      <c r="C15" s="18"/>
      <c r="D15" s="2" t="s">
        <v>260</v>
      </c>
      <c r="E15" s="123">
        <v>0</v>
      </c>
      <c r="F15" s="111" t="s">
        <v>187</v>
      </c>
      <c r="G15" s="84"/>
      <c r="H15" s="2"/>
      <c r="I15" s="2"/>
      <c r="J15" s="85"/>
      <c r="K15" s="42"/>
    </row>
    <row r="16" spans="1:11" x14ac:dyDescent="0.2">
      <c r="A16" s="43"/>
      <c r="B16" s="1" t="s">
        <v>45</v>
      </c>
      <c r="C16" s="11"/>
      <c r="D16" s="11"/>
      <c r="E16" s="125">
        <f>(E17+E22+E27)/COUNTA(C17:C40)</f>
        <v>0.61730769230769234</v>
      </c>
      <c r="F16" s="121">
        <v>0.4</v>
      </c>
      <c r="G16" s="81" t="s">
        <v>93</v>
      </c>
      <c r="H16" s="1">
        <v>1</v>
      </c>
      <c r="I16" s="1" t="s">
        <v>31</v>
      </c>
      <c r="J16" s="82" t="s">
        <v>31</v>
      </c>
      <c r="K16" s="39" t="s">
        <v>276</v>
      </c>
    </row>
    <row r="17" spans="1:11" x14ac:dyDescent="0.2">
      <c r="A17" s="43"/>
      <c r="B17" s="18"/>
      <c r="C17" s="8" t="s">
        <v>60</v>
      </c>
      <c r="D17" s="12"/>
      <c r="E17" s="122">
        <f>SUM(E18:E21)/COUNTA(D17:D21)</f>
        <v>0.48749999999999999</v>
      </c>
      <c r="F17" s="26"/>
      <c r="G17" s="83"/>
      <c r="H17" s="12"/>
      <c r="I17" s="12"/>
      <c r="J17" s="41"/>
      <c r="K17" s="41"/>
    </row>
    <row r="18" spans="1:11" x14ac:dyDescent="0.2">
      <c r="A18" s="43"/>
      <c r="B18" s="18"/>
      <c r="C18" s="18"/>
      <c r="D18" s="2" t="s">
        <v>102</v>
      </c>
      <c r="E18" s="124">
        <v>0.95</v>
      </c>
      <c r="F18" s="111" t="s">
        <v>188</v>
      </c>
      <c r="G18" s="84"/>
      <c r="H18" s="2"/>
      <c r="I18" s="2"/>
      <c r="J18" s="85"/>
      <c r="K18" s="42"/>
    </row>
    <row r="19" spans="1:11" x14ac:dyDescent="0.2">
      <c r="A19" s="43"/>
      <c r="B19" s="18"/>
      <c r="C19" s="18"/>
      <c r="D19" s="3" t="s">
        <v>149</v>
      </c>
      <c r="E19" s="123">
        <v>0.7</v>
      </c>
      <c r="F19" s="111" t="s">
        <v>189</v>
      </c>
      <c r="G19" s="84"/>
      <c r="H19" s="2"/>
      <c r="I19" s="2"/>
      <c r="J19" s="85"/>
      <c r="K19" s="42"/>
    </row>
    <row r="20" spans="1:11" x14ac:dyDescent="0.2">
      <c r="A20" s="43"/>
      <c r="B20" s="18"/>
      <c r="C20" s="18"/>
      <c r="D20" s="3" t="s">
        <v>150</v>
      </c>
      <c r="E20" s="123">
        <v>0.1</v>
      </c>
      <c r="F20" s="111" t="s">
        <v>190</v>
      </c>
      <c r="G20" s="84"/>
      <c r="H20" s="2"/>
      <c r="I20" s="2"/>
      <c r="J20" s="85"/>
      <c r="K20" s="42"/>
    </row>
    <row r="21" spans="1:11" x14ac:dyDescent="0.2">
      <c r="A21" s="43"/>
      <c r="B21" s="18"/>
      <c r="C21" s="18"/>
      <c r="D21" s="3" t="s">
        <v>103</v>
      </c>
      <c r="E21" s="123">
        <v>0.2</v>
      </c>
      <c r="F21" s="111" t="s">
        <v>191</v>
      </c>
      <c r="G21" s="86"/>
      <c r="H21" s="2"/>
      <c r="I21" s="2"/>
      <c r="J21" s="85"/>
      <c r="K21" s="42"/>
    </row>
    <row r="22" spans="1:11" x14ac:dyDescent="0.2">
      <c r="A22" s="43"/>
      <c r="B22" s="18"/>
      <c r="C22" s="8" t="s">
        <v>61</v>
      </c>
      <c r="D22" s="12"/>
      <c r="E22" s="122">
        <f>SUM(E23:E26)/COUNTA(D22:D26)</f>
        <v>0.58749999999999991</v>
      </c>
      <c r="F22" s="26"/>
      <c r="G22" s="83"/>
      <c r="H22" s="12"/>
      <c r="I22" s="12"/>
      <c r="J22" s="41"/>
      <c r="K22" s="41"/>
    </row>
    <row r="23" spans="1:11" x14ac:dyDescent="0.2">
      <c r="A23" s="43"/>
      <c r="B23" s="18"/>
      <c r="C23" s="18"/>
      <c r="D23" s="2" t="s">
        <v>151</v>
      </c>
      <c r="E23" s="123">
        <v>1</v>
      </c>
      <c r="F23" s="111" t="s">
        <v>192</v>
      </c>
      <c r="G23" s="84"/>
      <c r="H23" s="2"/>
      <c r="I23" s="2" t="s">
        <v>40</v>
      </c>
      <c r="J23" s="85" t="s">
        <v>40</v>
      </c>
      <c r="K23" s="42"/>
    </row>
    <row r="24" spans="1:11" x14ac:dyDescent="0.2">
      <c r="A24" s="43"/>
      <c r="B24" s="18"/>
      <c r="C24" s="18"/>
      <c r="D24" s="2" t="s">
        <v>152</v>
      </c>
      <c r="E24" s="123">
        <v>1</v>
      </c>
      <c r="F24" s="111" t="s">
        <v>194</v>
      </c>
      <c r="G24" s="84"/>
      <c r="H24" s="2"/>
      <c r="I24" s="2"/>
      <c r="J24" s="85"/>
      <c r="K24" s="42"/>
    </row>
    <row r="25" spans="1:11" x14ac:dyDescent="0.2">
      <c r="A25" s="43"/>
      <c r="B25" s="18"/>
      <c r="C25" s="18"/>
      <c r="D25" s="2" t="s">
        <v>153</v>
      </c>
      <c r="E25" s="126">
        <v>0.3</v>
      </c>
      <c r="F25" s="111" t="s">
        <v>193</v>
      </c>
      <c r="G25" s="84"/>
      <c r="H25" s="2"/>
      <c r="I25" s="2"/>
      <c r="J25" s="85"/>
      <c r="K25" s="42" t="s">
        <v>156</v>
      </c>
    </row>
    <row r="26" spans="1:11" x14ac:dyDescent="0.2">
      <c r="A26" s="43"/>
      <c r="B26" s="18"/>
      <c r="C26" s="18"/>
      <c r="D26" s="2" t="s">
        <v>154</v>
      </c>
      <c r="E26" s="127">
        <v>0.05</v>
      </c>
      <c r="F26" s="111" t="s">
        <v>195</v>
      </c>
      <c r="G26" s="84"/>
      <c r="H26" s="2"/>
      <c r="I26" s="2"/>
      <c r="J26" s="85"/>
      <c r="K26" s="42" t="s">
        <v>155</v>
      </c>
    </row>
    <row r="27" spans="1:11" x14ac:dyDescent="0.2">
      <c r="A27" s="43"/>
      <c r="B27" s="18"/>
      <c r="C27" s="8" t="s">
        <v>62</v>
      </c>
      <c r="D27" s="12"/>
      <c r="E27" s="122">
        <f>SUM(E28:E40)/COUNTA(D27:D40)</f>
        <v>0.77692307692307705</v>
      </c>
      <c r="F27" s="26"/>
      <c r="G27" s="83"/>
      <c r="H27" s="12"/>
      <c r="I27" s="12"/>
      <c r="J27" s="41"/>
      <c r="K27" s="41"/>
    </row>
    <row r="28" spans="1:11" x14ac:dyDescent="0.2">
      <c r="A28" s="43"/>
      <c r="B28" s="18"/>
      <c r="C28" s="18"/>
      <c r="D28" s="2" t="s">
        <v>8</v>
      </c>
      <c r="E28" s="124">
        <v>1</v>
      </c>
      <c r="F28" s="111" t="s">
        <v>196</v>
      </c>
      <c r="G28" s="93"/>
      <c r="H28" s="18">
        <v>1</v>
      </c>
      <c r="I28" s="18" t="s">
        <v>28</v>
      </c>
      <c r="J28" s="94" t="s">
        <v>28</v>
      </c>
      <c r="K28" s="42"/>
    </row>
    <row r="29" spans="1:11" x14ac:dyDescent="0.2">
      <c r="A29" s="43"/>
      <c r="B29" s="18"/>
      <c r="C29" s="18"/>
      <c r="D29" s="2" t="s">
        <v>107</v>
      </c>
      <c r="E29" s="123">
        <v>1</v>
      </c>
      <c r="F29" s="111" t="s">
        <v>197</v>
      </c>
      <c r="G29" s="86"/>
      <c r="H29" s="2"/>
      <c r="I29" s="2"/>
      <c r="J29" s="85"/>
      <c r="K29" s="104" t="s">
        <v>143</v>
      </c>
    </row>
    <row r="30" spans="1:11" x14ac:dyDescent="0.2">
      <c r="A30" s="43"/>
      <c r="B30" s="18"/>
      <c r="C30" s="18"/>
      <c r="D30" s="2" t="s">
        <v>109</v>
      </c>
      <c r="E30" s="123">
        <v>1</v>
      </c>
      <c r="F30" s="111" t="s">
        <v>198</v>
      </c>
      <c r="G30" s="86" t="s">
        <v>95</v>
      </c>
      <c r="H30" s="2"/>
      <c r="I30" s="2"/>
      <c r="J30" s="85"/>
      <c r="K30" s="42"/>
    </row>
    <row r="31" spans="1:11" x14ac:dyDescent="0.2">
      <c r="A31" s="43"/>
      <c r="B31" s="18"/>
      <c r="C31" s="18"/>
      <c r="D31" s="2" t="s">
        <v>145</v>
      </c>
      <c r="E31" s="124">
        <v>1</v>
      </c>
      <c r="F31" s="111" t="s">
        <v>199</v>
      </c>
      <c r="G31" s="86"/>
      <c r="H31" s="2"/>
      <c r="I31" s="2"/>
      <c r="J31" s="85"/>
      <c r="K31" s="42"/>
    </row>
    <row r="32" spans="1:11" x14ac:dyDescent="0.2">
      <c r="A32" s="43"/>
      <c r="B32" s="18"/>
      <c r="C32" s="18"/>
      <c r="D32" s="2" t="s">
        <v>108</v>
      </c>
      <c r="E32" s="123">
        <v>1</v>
      </c>
      <c r="F32" s="111" t="s">
        <v>200</v>
      </c>
      <c r="G32" s="86"/>
      <c r="H32" s="2"/>
      <c r="I32" s="2"/>
      <c r="J32" s="85"/>
      <c r="K32" s="42"/>
    </row>
    <row r="33" spans="1:11" x14ac:dyDescent="0.2">
      <c r="A33" s="43"/>
      <c r="B33" s="18"/>
      <c r="C33" s="18"/>
      <c r="D33" s="2" t="s">
        <v>114</v>
      </c>
      <c r="E33" s="123">
        <v>0.5</v>
      </c>
      <c r="F33" s="111" t="s">
        <v>201</v>
      </c>
      <c r="G33" s="86"/>
      <c r="H33" s="2"/>
      <c r="I33" s="2"/>
      <c r="J33" s="85"/>
      <c r="K33" s="42"/>
    </row>
    <row r="34" spans="1:11" x14ac:dyDescent="0.2">
      <c r="A34" s="43"/>
      <c r="B34" s="18"/>
      <c r="C34" s="18"/>
      <c r="D34" s="2" t="s">
        <v>158</v>
      </c>
      <c r="E34" s="123">
        <v>0.5</v>
      </c>
      <c r="F34" s="111" t="s">
        <v>202</v>
      </c>
      <c r="G34" s="86" t="s">
        <v>94</v>
      </c>
      <c r="H34" s="2"/>
      <c r="I34" s="2" t="s">
        <v>18</v>
      </c>
      <c r="J34" s="85" t="s">
        <v>18</v>
      </c>
      <c r="K34" s="104" t="s">
        <v>157</v>
      </c>
    </row>
    <row r="35" spans="1:11" x14ac:dyDescent="0.2">
      <c r="A35" s="43"/>
      <c r="B35" s="18"/>
      <c r="C35" s="18"/>
      <c r="D35" s="2" t="s">
        <v>159</v>
      </c>
      <c r="E35" s="128">
        <v>0.75</v>
      </c>
      <c r="F35" s="111" t="s">
        <v>203</v>
      </c>
      <c r="G35" s="86" t="s">
        <v>94</v>
      </c>
      <c r="H35" s="2"/>
      <c r="I35" s="2" t="s">
        <v>18</v>
      </c>
      <c r="J35" s="85" t="s">
        <v>18</v>
      </c>
      <c r="K35" s="104" t="s">
        <v>106</v>
      </c>
    </row>
    <row r="36" spans="1:11" x14ac:dyDescent="0.2">
      <c r="A36" s="43"/>
      <c r="B36" s="18"/>
      <c r="C36" s="18"/>
      <c r="D36" s="2" t="s">
        <v>117</v>
      </c>
      <c r="E36" s="124">
        <v>1</v>
      </c>
      <c r="F36" s="111" t="s">
        <v>204</v>
      </c>
      <c r="G36" s="86"/>
      <c r="H36" s="2"/>
      <c r="I36" s="2"/>
      <c r="J36" s="85"/>
      <c r="K36" s="104"/>
    </row>
    <row r="37" spans="1:11" x14ac:dyDescent="0.2">
      <c r="A37" s="43"/>
      <c r="B37" s="18"/>
      <c r="C37" s="18"/>
      <c r="D37" t="s">
        <v>261</v>
      </c>
      <c r="E37" s="124">
        <v>0.5</v>
      </c>
      <c r="F37" s="111" t="s">
        <v>205</v>
      </c>
      <c r="G37" s="86"/>
      <c r="H37" s="2"/>
      <c r="I37" s="2"/>
      <c r="J37" s="85"/>
      <c r="K37" s="42"/>
    </row>
    <row r="38" spans="1:11" x14ac:dyDescent="0.2">
      <c r="A38" s="43"/>
      <c r="B38" s="18"/>
      <c r="C38" s="18"/>
      <c r="D38" s="2" t="s">
        <v>162</v>
      </c>
      <c r="E38" s="124">
        <v>0.8</v>
      </c>
      <c r="F38" s="111" t="s">
        <v>206</v>
      </c>
      <c r="G38" s="86"/>
      <c r="H38" s="2"/>
      <c r="I38" s="2"/>
      <c r="J38" s="85"/>
      <c r="K38" s="104"/>
    </row>
    <row r="39" spans="1:11" x14ac:dyDescent="0.2">
      <c r="A39" s="43"/>
      <c r="B39" s="18"/>
      <c r="C39" s="18"/>
      <c r="D39" t="s">
        <v>262</v>
      </c>
      <c r="E39" s="123">
        <v>1</v>
      </c>
      <c r="F39" s="111" t="s">
        <v>207</v>
      </c>
      <c r="G39" s="86"/>
      <c r="H39" s="2"/>
      <c r="I39" s="2"/>
      <c r="J39" s="85"/>
      <c r="K39" s="104" t="s">
        <v>163</v>
      </c>
    </row>
    <row r="40" spans="1:11" x14ac:dyDescent="0.2">
      <c r="A40" s="43"/>
      <c r="B40" s="18"/>
      <c r="C40" s="18"/>
      <c r="D40" s="2" t="s">
        <v>160</v>
      </c>
      <c r="E40" s="124">
        <v>0.05</v>
      </c>
      <c r="F40" s="111" t="s">
        <v>208</v>
      </c>
      <c r="G40" s="86"/>
      <c r="H40" s="2"/>
      <c r="I40" s="2"/>
      <c r="J40" s="85"/>
      <c r="K40" s="104" t="s">
        <v>161</v>
      </c>
    </row>
    <row r="41" spans="1:11" x14ac:dyDescent="0.2">
      <c r="A41" s="43"/>
      <c r="B41" s="1" t="s">
        <v>47</v>
      </c>
      <c r="C41" s="11"/>
      <c r="D41" s="11"/>
      <c r="E41" s="125">
        <f>(E42+E45)/COUNTA(C42:C46)</f>
        <v>0.05</v>
      </c>
      <c r="F41" s="121">
        <v>0.1</v>
      </c>
      <c r="G41" s="87"/>
      <c r="H41" s="11"/>
      <c r="I41" s="11"/>
      <c r="J41" s="39"/>
      <c r="K41" s="39" t="s">
        <v>276</v>
      </c>
    </row>
    <row r="42" spans="1:11" x14ac:dyDescent="0.2">
      <c r="A42" s="43"/>
      <c r="B42" s="18"/>
      <c r="C42" s="8" t="s">
        <v>63</v>
      </c>
      <c r="D42" s="12"/>
      <c r="E42" s="122">
        <f>SUM(E43:E44)/COUNTA(D42:D44)</f>
        <v>0.1</v>
      </c>
      <c r="F42" s="26"/>
      <c r="G42" s="83"/>
      <c r="H42" s="12"/>
      <c r="I42" s="12"/>
      <c r="J42" s="41"/>
      <c r="K42" s="41"/>
    </row>
    <row r="43" spans="1:11" x14ac:dyDescent="0.2">
      <c r="A43" s="43"/>
      <c r="B43" s="18"/>
      <c r="C43" s="18"/>
      <c r="D43" s="2" t="s">
        <v>6</v>
      </c>
      <c r="E43" s="123">
        <v>0.1</v>
      </c>
      <c r="F43" s="111" t="s">
        <v>209</v>
      </c>
      <c r="G43" s="86" t="s">
        <v>96</v>
      </c>
      <c r="H43" s="2">
        <v>0</v>
      </c>
      <c r="I43" s="6" t="s">
        <v>19</v>
      </c>
      <c r="J43" s="88" t="s">
        <v>19</v>
      </c>
      <c r="K43" s="104" t="s">
        <v>106</v>
      </c>
    </row>
    <row r="44" spans="1:11" x14ac:dyDescent="0.2">
      <c r="A44" s="43"/>
      <c r="B44" s="18"/>
      <c r="C44" s="18"/>
      <c r="D44" s="2" t="s">
        <v>263</v>
      </c>
      <c r="E44" s="123">
        <v>0.1</v>
      </c>
      <c r="F44" s="111" t="s">
        <v>213</v>
      </c>
      <c r="G44" s="86" t="s">
        <v>96</v>
      </c>
      <c r="H44" s="2">
        <v>0</v>
      </c>
      <c r="I44" s="6" t="s">
        <v>19</v>
      </c>
      <c r="J44" s="88" t="s">
        <v>19</v>
      </c>
      <c r="K44" s="105" t="s">
        <v>112</v>
      </c>
    </row>
    <row r="45" spans="1:11" x14ac:dyDescent="0.2">
      <c r="A45" s="43"/>
      <c r="B45" s="18"/>
      <c r="C45" s="8" t="s">
        <v>64</v>
      </c>
      <c r="D45" s="9"/>
      <c r="E45" s="122">
        <f>SUM(E46)/COUNTA(D45:D46)</f>
        <v>0</v>
      </c>
      <c r="F45" s="112"/>
      <c r="G45" s="89"/>
      <c r="H45" s="8"/>
      <c r="I45" s="8"/>
      <c r="J45" s="47"/>
      <c r="K45" s="41"/>
    </row>
    <row r="46" spans="1:11" x14ac:dyDescent="0.2">
      <c r="A46" s="43"/>
      <c r="B46" s="18"/>
      <c r="C46" s="18"/>
      <c r="D46" s="4" t="s">
        <v>20</v>
      </c>
      <c r="E46" s="123">
        <v>0</v>
      </c>
      <c r="F46" s="111" t="s">
        <v>210</v>
      </c>
      <c r="G46" s="86"/>
      <c r="H46" s="2"/>
      <c r="I46" s="2"/>
      <c r="J46" s="85"/>
      <c r="K46" s="104" t="s">
        <v>106</v>
      </c>
    </row>
    <row r="47" spans="1:11" x14ac:dyDescent="0.2">
      <c r="A47" s="43"/>
      <c r="B47" s="1" t="s">
        <v>48</v>
      </c>
      <c r="C47" s="11"/>
      <c r="D47" s="11"/>
      <c r="E47" s="125">
        <f>(E48+E52+E55)/COUNTA(C48:C57)</f>
        <v>0.33333333333333331</v>
      </c>
      <c r="F47" s="129">
        <v>0.1</v>
      </c>
      <c r="G47" s="87"/>
      <c r="H47" s="11"/>
      <c r="I47" s="11"/>
      <c r="J47" s="39"/>
      <c r="K47" s="39" t="s">
        <v>276</v>
      </c>
    </row>
    <row r="48" spans="1:11" x14ac:dyDescent="0.2">
      <c r="A48" s="43"/>
      <c r="B48" s="18"/>
      <c r="C48" s="8" t="s">
        <v>65</v>
      </c>
      <c r="D48" s="12"/>
      <c r="E48" s="122">
        <f>SUM(E49:E51)/COUNTA(D48:D51)</f>
        <v>0.75</v>
      </c>
      <c r="F48" s="26"/>
      <c r="G48" s="83"/>
      <c r="H48" s="12"/>
      <c r="I48" s="12"/>
      <c r="J48" s="41"/>
      <c r="K48" s="41"/>
    </row>
    <row r="49" spans="1:11" x14ac:dyDescent="0.2">
      <c r="A49" s="43"/>
      <c r="B49" s="18"/>
      <c r="C49" s="18"/>
      <c r="D49" s="2" t="s">
        <v>102</v>
      </c>
      <c r="E49" s="124">
        <v>0.95</v>
      </c>
      <c r="F49" s="111" t="s">
        <v>188</v>
      </c>
      <c r="G49" s="84"/>
      <c r="H49" s="2"/>
      <c r="I49" s="2"/>
      <c r="J49" s="85"/>
      <c r="K49" s="105" t="s">
        <v>112</v>
      </c>
    </row>
    <row r="50" spans="1:11" x14ac:dyDescent="0.2">
      <c r="A50" s="43"/>
      <c r="B50" s="18"/>
      <c r="C50" s="18"/>
      <c r="D50" t="s">
        <v>264</v>
      </c>
      <c r="E50" s="124">
        <v>1</v>
      </c>
      <c r="F50" s="111" t="s">
        <v>211</v>
      </c>
      <c r="G50" s="84"/>
      <c r="H50" s="2"/>
      <c r="I50" s="2"/>
      <c r="J50" s="85"/>
      <c r="K50" s="104" t="s">
        <v>106</v>
      </c>
    </row>
    <row r="51" spans="1:11" x14ac:dyDescent="0.2">
      <c r="A51" s="43"/>
      <c r="B51" s="18"/>
      <c r="C51" s="18"/>
      <c r="D51" s="2" t="s">
        <v>111</v>
      </c>
      <c r="E51" s="124">
        <v>0.3</v>
      </c>
      <c r="F51" s="111" t="s">
        <v>212</v>
      </c>
      <c r="G51" s="86"/>
      <c r="H51" s="2">
        <v>0</v>
      </c>
      <c r="I51" s="2" t="s">
        <v>21</v>
      </c>
      <c r="J51" s="85" t="s">
        <v>21</v>
      </c>
      <c r="K51" s="104" t="s">
        <v>110</v>
      </c>
    </row>
    <row r="52" spans="1:11" x14ac:dyDescent="0.2">
      <c r="A52" s="43"/>
      <c r="B52" s="18"/>
      <c r="C52" s="8" t="s">
        <v>66</v>
      </c>
      <c r="D52" s="12"/>
      <c r="E52" s="122">
        <f>SUM(E53:E54)/COUNTA(D52:D54)</f>
        <v>0.05</v>
      </c>
      <c r="F52" s="26"/>
      <c r="G52" s="83"/>
      <c r="H52" s="12"/>
      <c r="I52" s="12"/>
      <c r="J52" s="41"/>
      <c r="K52" s="41"/>
    </row>
    <row r="53" spans="1:11" x14ac:dyDescent="0.2">
      <c r="A53" s="43"/>
      <c r="B53" s="18"/>
      <c r="C53" s="18"/>
      <c r="D53" s="2" t="s">
        <v>263</v>
      </c>
      <c r="E53" s="123">
        <v>0.1</v>
      </c>
      <c r="F53" s="111" t="s">
        <v>213</v>
      </c>
      <c r="G53" s="86"/>
      <c r="H53" s="2">
        <v>0</v>
      </c>
      <c r="I53" s="2" t="s">
        <v>14</v>
      </c>
      <c r="J53" s="85" t="s">
        <v>14</v>
      </c>
      <c r="K53" s="104" t="s">
        <v>106</v>
      </c>
    </row>
    <row r="54" spans="1:11" x14ac:dyDescent="0.2">
      <c r="A54" s="43"/>
      <c r="B54" s="18"/>
      <c r="C54" s="18"/>
      <c r="D54" s="2" t="s">
        <v>9</v>
      </c>
      <c r="E54" s="123">
        <v>0</v>
      </c>
      <c r="F54" s="111" t="s">
        <v>214</v>
      </c>
      <c r="G54" s="86"/>
      <c r="H54" s="2">
        <v>0</v>
      </c>
      <c r="I54" s="2" t="s">
        <v>14</v>
      </c>
      <c r="J54" s="85" t="s">
        <v>14</v>
      </c>
      <c r="K54" s="42"/>
    </row>
    <row r="55" spans="1:11" x14ac:dyDescent="0.2">
      <c r="A55" s="43"/>
      <c r="B55" s="18"/>
      <c r="C55" s="8" t="s">
        <v>67</v>
      </c>
      <c r="D55" s="12"/>
      <c r="E55" s="122">
        <f>SUM(E56:E57)/COUNTA(D55:D57)</f>
        <v>0.2</v>
      </c>
      <c r="F55" s="26"/>
      <c r="G55" s="83"/>
      <c r="H55" s="12"/>
      <c r="I55" s="12"/>
      <c r="J55" s="41"/>
      <c r="K55" s="41"/>
    </row>
    <row r="56" spans="1:11" x14ac:dyDescent="0.2">
      <c r="A56" s="43"/>
      <c r="B56" s="18"/>
      <c r="C56" s="18"/>
      <c r="D56" s="2" t="s">
        <v>146</v>
      </c>
      <c r="E56" s="123">
        <v>0.2</v>
      </c>
      <c r="F56" s="111" t="s">
        <v>215</v>
      </c>
      <c r="G56" s="86" t="s">
        <v>97</v>
      </c>
      <c r="H56" s="2">
        <v>0</v>
      </c>
      <c r="I56" s="2" t="s">
        <v>14</v>
      </c>
      <c r="J56" s="85" t="s">
        <v>14</v>
      </c>
      <c r="K56" s="42"/>
    </row>
    <row r="57" spans="1:11" x14ac:dyDescent="0.2">
      <c r="A57" s="43"/>
      <c r="B57" s="18"/>
      <c r="C57" s="18"/>
      <c r="D57" s="2" t="s">
        <v>113</v>
      </c>
      <c r="E57" s="123">
        <v>0.2</v>
      </c>
      <c r="F57" s="111" t="s">
        <v>216</v>
      </c>
      <c r="G57" s="86"/>
      <c r="H57" s="2"/>
      <c r="I57" s="2"/>
      <c r="J57" s="85"/>
      <c r="K57" s="42"/>
    </row>
    <row r="58" spans="1:11" x14ac:dyDescent="0.2">
      <c r="A58" s="43"/>
      <c r="B58" s="1" t="s">
        <v>49</v>
      </c>
      <c r="C58" s="11"/>
      <c r="D58" s="11"/>
      <c r="E58" s="125">
        <f>(E59+E63)/COUNTA(C59:C65)</f>
        <v>0.37916666666666665</v>
      </c>
      <c r="F58" s="129">
        <v>0.1</v>
      </c>
      <c r="G58" s="87"/>
      <c r="H58" s="11"/>
      <c r="I58" s="11"/>
      <c r="J58" s="39"/>
      <c r="K58" s="39" t="s">
        <v>276</v>
      </c>
    </row>
    <row r="59" spans="1:11" x14ac:dyDescent="0.2">
      <c r="A59" s="43"/>
      <c r="B59" s="18"/>
      <c r="C59" s="8" t="s">
        <v>68</v>
      </c>
      <c r="D59" s="12"/>
      <c r="E59" s="122">
        <f>SUM(E60:E62)/COUNTA(D59:D62)</f>
        <v>0.23333333333333331</v>
      </c>
      <c r="F59" s="26"/>
      <c r="G59" s="83"/>
      <c r="H59" s="12"/>
      <c r="I59" s="12"/>
      <c r="J59" s="41"/>
      <c r="K59" s="41"/>
    </row>
    <row r="60" spans="1:11" x14ac:dyDescent="0.2">
      <c r="A60" s="43"/>
      <c r="B60" s="18"/>
      <c r="C60" s="18"/>
      <c r="D60" s="2" t="s">
        <v>153</v>
      </c>
      <c r="E60" s="123">
        <v>0.3</v>
      </c>
      <c r="F60" s="111" t="s">
        <v>193</v>
      </c>
      <c r="G60" s="86" t="s">
        <v>96</v>
      </c>
      <c r="H60" s="2">
        <v>0.5</v>
      </c>
      <c r="I60" s="2" t="s">
        <v>16</v>
      </c>
      <c r="J60" s="85" t="s">
        <v>41</v>
      </c>
      <c r="K60" s="105" t="s">
        <v>112</v>
      </c>
    </row>
    <row r="61" spans="1:11" x14ac:dyDescent="0.2">
      <c r="A61" s="43"/>
      <c r="B61" s="18"/>
      <c r="C61" s="18"/>
      <c r="D61" s="2" t="s">
        <v>12</v>
      </c>
      <c r="E61" s="124">
        <v>0.2</v>
      </c>
      <c r="F61" s="111" t="s">
        <v>217</v>
      </c>
      <c r="G61" s="86"/>
      <c r="H61" s="2">
        <v>0.5</v>
      </c>
      <c r="I61" s="2"/>
      <c r="J61" s="85"/>
      <c r="K61" s="104" t="s">
        <v>106</v>
      </c>
    </row>
    <row r="62" spans="1:11" x14ac:dyDescent="0.2">
      <c r="A62" s="43"/>
      <c r="B62" s="18"/>
      <c r="C62" s="31"/>
      <c r="D62" t="s">
        <v>265</v>
      </c>
      <c r="E62" s="124">
        <v>0.2</v>
      </c>
      <c r="F62" s="111" t="s">
        <v>218</v>
      </c>
      <c r="G62" s="86"/>
      <c r="H62" s="2"/>
      <c r="I62" s="2"/>
      <c r="J62" s="85"/>
      <c r="K62" s="104" t="s">
        <v>106</v>
      </c>
    </row>
    <row r="63" spans="1:11" x14ac:dyDescent="0.2">
      <c r="A63" s="43"/>
      <c r="B63" s="18"/>
      <c r="C63" s="8" t="s">
        <v>69</v>
      </c>
      <c r="D63" s="12"/>
      <c r="E63" s="122">
        <f>SUM(E64:E65)/COUNTA(D63:D65)</f>
        <v>0.52500000000000002</v>
      </c>
      <c r="F63" s="26"/>
      <c r="G63" s="83"/>
      <c r="H63" s="12"/>
      <c r="I63" s="12"/>
      <c r="J63" s="41"/>
      <c r="K63" s="41"/>
    </row>
    <row r="64" spans="1:11" x14ac:dyDescent="0.2">
      <c r="A64" s="40"/>
      <c r="B64" s="31"/>
      <c r="C64" s="18"/>
      <c r="D64" s="2" t="s">
        <v>141</v>
      </c>
      <c r="E64" s="124">
        <v>0.95</v>
      </c>
      <c r="F64" s="111" t="s">
        <v>219</v>
      </c>
      <c r="G64" s="86"/>
      <c r="H64" s="2">
        <v>0.5</v>
      </c>
      <c r="I64" s="2" t="s">
        <v>22</v>
      </c>
      <c r="J64" s="85" t="s">
        <v>22</v>
      </c>
      <c r="K64" s="104" t="s">
        <v>106</v>
      </c>
    </row>
    <row r="65" spans="1:11" x14ac:dyDescent="0.2">
      <c r="A65" s="40"/>
      <c r="B65" s="31"/>
      <c r="C65" s="31"/>
      <c r="D65" s="2" t="s">
        <v>142</v>
      </c>
      <c r="E65" s="123">
        <v>0.1</v>
      </c>
      <c r="F65" s="111" t="s">
        <v>220</v>
      </c>
      <c r="G65" s="86"/>
      <c r="H65" s="2">
        <v>0</v>
      </c>
      <c r="I65" s="2" t="s">
        <v>22</v>
      </c>
      <c r="J65" s="85" t="s">
        <v>22</v>
      </c>
      <c r="K65" s="104" t="s">
        <v>106</v>
      </c>
    </row>
    <row r="66" spans="1:11" x14ac:dyDescent="0.2">
      <c r="A66" s="67" t="s">
        <v>50</v>
      </c>
      <c r="B66" s="68"/>
      <c r="C66" s="68"/>
      <c r="D66" s="68"/>
      <c r="E66" s="130">
        <f>(E67*F67+E80*F80)</f>
        <v>0.51333333333333342</v>
      </c>
      <c r="F66" s="113"/>
      <c r="G66" s="90"/>
      <c r="H66" s="13"/>
      <c r="I66" s="13"/>
      <c r="J66" s="44"/>
      <c r="K66" s="76"/>
    </row>
    <row r="67" spans="1:11" x14ac:dyDescent="0.2">
      <c r="A67" s="45"/>
      <c r="B67" s="14" t="s">
        <v>70</v>
      </c>
      <c r="C67" s="15"/>
      <c r="D67" s="15"/>
      <c r="E67" s="131">
        <f>(E68+E73+E77)/COUNTA(C68:C79)</f>
        <v>0.4777777777777778</v>
      </c>
      <c r="F67" s="131">
        <v>0.6</v>
      </c>
      <c r="G67" s="91"/>
      <c r="H67" s="15"/>
      <c r="I67" s="15"/>
      <c r="J67" s="46"/>
      <c r="K67" s="46" t="s">
        <v>276</v>
      </c>
    </row>
    <row r="68" spans="1:11" x14ac:dyDescent="0.2">
      <c r="A68" s="45"/>
      <c r="B68" s="18"/>
      <c r="C68" s="8" t="s">
        <v>72</v>
      </c>
      <c r="D68" s="12"/>
      <c r="E68" s="122">
        <f>SUM(E69:E72)/COUNTA(D69:D72)</f>
        <v>0.35</v>
      </c>
      <c r="F68" s="26"/>
      <c r="G68" s="83"/>
      <c r="H68" s="12"/>
      <c r="I68" s="12"/>
      <c r="J68" s="41"/>
      <c r="K68" s="41"/>
    </row>
    <row r="69" spans="1:11" x14ac:dyDescent="0.2">
      <c r="A69" s="45"/>
      <c r="B69" s="18"/>
      <c r="C69" s="18"/>
      <c r="D69" s="2" t="s">
        <v>115</v>
      </c>
      <c r="E69" s="123">
        <v>0.2</v>
      </c>
      <c r="F69" s="111" t="s">
        <v>222</v>
      </c>
      <c r="G69" s="86" t="s">
        <v>98</v>
      </c>
      <c r="H69" s="2">
        <v>0.5</v>
      </c>
      <c r="I69" s="2" t="s">
        <v>23</v>
      </c>
      <c r="J69" s="85" t="s">
        <v>23</v>
      </c>
      <c r="K69" s="42"/>
    </row>
    <row r="70" spans="1:11" x14ac:dyDescent="0.2">
      <c r="A70" s="45"/>
      <c r="B70" s="18"/>
      <c r="C70" s="18"/>
      <c r="D70" s="2" t="s">
        <v>118</v>
      </c>
      <c r="E70" s="124">
        <v>0.7</v>
      </c>
      <c r="F70" s="111" t="s">
        <v>221</v>
      </c>
      <c r="G70" s="86"/>
      <c r="H70" s="2">
        <v>0.5</v>
      </c>
      <c r="I70" s="2" t="s">
        <v>23</v>
      </c>
      <c r="J70" s="85" t="s">
        <v>23</v>
      </c>
      <c r="K70" s="42"/>
    </row>
    <row r="71" spans="1:11" x14ac:dyDescent="0.2">
      <c r="A71" s="45"/>
      <c r="B71" s="18"/>
      <c r="C71" s="18"/>
      <c r="D71" t="s">
        <v>266</v>
      </c>
      <c r="E71" s="124">
        <v>0.5</v>
      </c>
      <c r="F71" s="111" t="s">
        <v>223</v>
      </c>
      <c r="G71" s="86"/>
      <c r="H71" s="2">
        <v>0.5</v>
      </c>
      <c r="I71" s="2" t="s">
        <v>14</v>
      </c>
      <c r="J71" s="85" t="s">
        <v>14</v>
      </c>
      <c r="K71" s="42" t="s">
        <v>116</v>
      </c>
    </row>
    <row r="72" spans="1:11" x14ac:dyDescent="0.2">
      <c r="A72" s="45"/>
      <c r="B72" s="18"/>
      <c r="C72" s="18"/>
      <c r="D72" t="s">
        <v>267</v>
      </c>
      <c r="E72" s="123">
        <v>0</v>
      </c>
      <c r="F72" s="111" t="s">
        <v>224</v>
      </c>
      <c r="G72" s="86"/>
      <c r="H72" s="2">
        <v>0.5</v>
      </c>
      <c r="I72" s="2" t="s">
        <v>16</v>
      </c>
      <c r="J72" s="85" t="s">
        <v>16</v>
      </c>
      <c r="K72" s="42"/>
    </row>
    <row r="73" spans="1:11" x14ac:dyDescent="0.2">
      <c r="A73" s="45"/>
      <c r="B73" s="18"/>
      <c r="C73" s="8" t="s">
        <v>164</v>
      </c>
      <c r="D73" s="8"/>
      <c r="E73" s="122">
        <f>SUM(E74:E76)/COUNTA(D74:D76)</f>
        <v>0.33333333333333331</v>
      </c>
      <c r="F73" s="112"/>
      <c r="G73" s="89"/>
      <c r="H73" s="8"/>
      <c r="I73" s="8"/>
      <c r="J73" s="47"/>
      <c r="K73" s="47"/>
    </row>
    <row r="74" spans="1:11" x14ac:dyDescent="0.2">
      <c r="A74" s="45"/>
      <c r="B74" s="18"/>
      <c r="C74" s="18"/>
      <c r="D74" s="2" t="s">
        <v>118</v>
      </c>
      <c r="E74" s="124">
        <v>0.7</v>
      </c>
      <c r="F74" s="111" t="s">
        <v>221</v>
      </c>
      <c r="G74" s="86"/>
      <c r="H74" s="2">
        <v>0.5</v>
      </c>
      <c r="I74" s="2" t="s">
        <v>23</v>
      </c>
      <c r="J74" s="85" t="s">
        <v>23</v>
      </c>
      <c r="K74" s="105" t="s">
        <v>112</v>
      </c>
    </row>
    <row r="75" spans="1:11" x14ac:dyDescent="0.2">
      <c r="A75" s="45"/>
      <c r="B75" s="18"/>
      <c r="C75" s="18"/>
      <c r="D75" t="s">
        <v>268</v>
      </c>
      <c r="E75" s="127">
        <v>0</v>
      </c>
      <c r="F75" s="111" t="s">
        <v>225</v>
      </c>
      <c r="G75" s="86"/>
      <c r="H75" s="2">
        <v>0.5</v>
      </c>
      <c r="I75" s="2" t="s">
        <v>14</v>
      </c>
      <c r="J75" s="85" t="s">
        <v>14</v>
      </c>
      <c r="K75" s="42" t="s">
        <v>119</v>
      </c>
    </row>
    <row r="76" spans="1:11" x14ac:dyDescent="0.2">
      <c r="A76" s="45"/>
      <c r="B76" s="17"/>
      <c r="C76" s="18"/>
      <c r="D76" s="2" t="s">
        <v>111</v>
      </c>
      <c r="E76" s="124">
        <v>0.3</v>
      </c>
      <c r="F76" s="111" t="s">
        <v>212</v>
      </c>
      <c r="G76" s="86"/>
      <c r="H76" s="2">
        <v>0</v>
      </c>
      <c r="I76" s="2" t="s">
        <v>21</v>
      </c>
      <c r="J76" s="85" t="s">
        <v>21</v>
      </c>
      <c r="K76" s="105" t="s">
        <v>112</v>
      </c>
    </row>
    <row r="77" spans="1:11" x14ac:dyDescent="0.2">
      <c r="A77" s="45"/>
      <c r="B77" s="17"/>
      <c r="C77" s="8" t="s">
        <v>73</v>
      </c>
      <c r="D77" s="12"/>
      <c r="E77" s="122">
        <f>SUM(E78:E79)/COUNTA(D78:D79)</f>
        <v>0.75</v>
      </c>
      <c r="F77" s="26"/>
      <c r="G77" s="83"/>
      <c r="H77" s="12"/>
      <c r="I77" s="12"/>
      <c r="J77" s="41"/>
      <c r="K77" s="41"/>
    </row>
    <row r="78" spans="1:11" x14ac:dyDescent="0.2">
      <c r="A78" s="45"/>
      <c r="B78" s="17"/>
      <c r="C78" s="18"/>
      <c r="D78" s="2" t="s">
        <v>118</v>
      </c>
      <c r="E78" s="124">
        <v>0.7</v>
      </c>
      <c r="F78" s="111" t="s">
        <v>221</v>
      </c>
      <c r="G78" s="86"/>
      <c r="H78" s="2">
        <v>0.5</v>
      </c>
      <c r="I78" s="2" t="s">
        <v>23</v>
      </c>
      <c r="J78" s="85" t="s">
        <v>23</v>
      </c>
      <c r="K78" s="105" t="s">
        <v>112</v>
      </c>
    </row>
    <row r="79" spans="1:11" x14ac:dyDescent="0.2">
      <c r="A79" s="45"/>
      <c r="B79" s="17"/>
      <c r="C79" s="18"/>
      <c r="D79" s="2" t="s">
        <v>165</v>
      </c>
      <c r="E79" s="127">
        <v>0.8</v>
      </c>
      <c r="F79" s="111" t="s">
        <v>226</v>
      </c>
      <c r="G79" s="86"/>
      <c r="H79" s="2">
        <v>0.5</v>
      </c>
      <c r="I79" s="2" t="s">
        <v>14</v>
      </c>
      <c r="J79" s="85" t="s">
        <v>14</v>
      </c>
      <c r="K79" s="104" t="s">
        <v>120</v>
      </c>
    </row>
    <row r="80" spans="1:11" x14ac:dyDescent="0.2">
      <c r="A80" s="45"/>
      <c r="B80" s="16" t="s">
        <v>71</v>
      </c>
      <c r="C80" s="15"/>
      <c r="D80" s="15"/>
      <c r="E80" s="131">
        <f>(E81+E85)/COUNTA(C81:C88)</f>
        <v>0.56666666666666665</v>
      </c>
      <c r="F80" s="131">
        <v>0.4</v>
      </c>
      <c r="G80" s="91"/>
      <c r="H80" s="15"/>
      <c r="I80" s="15"/>
      <c r="J80" s="46"/>
      <c r="K80" s="46" t="s">
        <v>276</v>
      </c>
    </row>
    <row r="81" spans="1:11" x14ac:dyDescent="0.2">
      <c r="A81" s="45"/>
      <c r="B81" s="17"/>
      <c r="C81" s="8" t="s">
        <v>74</v>
      </c>
      <c r="D81" s="12"/>
      <c r="E81" s="122">
        <f>SUM(E82:E84)/COUNTA(D82:D84)</f>
        <v>0.5</v>
      </c>
      <c r="F81" s="26"/>
      <c r="G81" s="83"/>
      <c r="H81" s="12"/>
      <c r="I81" s="12"/>
      <c r="J81" s="41"/>
      <c r="K81" s="41"/>
    </row>
    <row r="82" spans="1:11" x14ac:dyDescent="0.2">
      <c r="A82" s="45"/>
      <c r="B82" s="17"/>
      <c r="C82" s="2"/>
      <c r="D82" s="18" t="s">
        <v>13</v>
      </c>
      <c r="E82" s="132">
        <v>0</v>
      </c>
      <c r="F82" s="114" t="s">
        <v>227</v>
      </c>
      <c r="G82" s="93"/>
      <c r="H82" s="18">
        <v>0.5</v>
      </c>
      <c r="I82" s="18" t="s">
        <v>14</v>
      </c>
      <c r="J82" s="94" t="s">
        <v>14</v>
      </c>
      <c r="K82" s="42"/>
    </row>
    <row r="83" spans="1:11" x14ac:dyDescent="0.2">
      <c r="A83" s="45"/>
      <c r="B83" s="18"/>
      <c r="C83" s="18"/>
      <c r="D83" s="4" t="s">
        <v>122</v>
      </c>
      <c r="E83" s="124">
        <v>0.5</v>
      </c>
      <c r="F83" s="111" t="s">
        <v>183</v>
      </c>
      <c r="G83" s="84"/>
      <c r="H83" s="2"/>
      <c r="I83" s="2" t="s">
        <v>16</v>
      </c>
      <c r="J83" s="85" t="s">
        <v>16</v>
      </c>
      <c r="K83" s="105" t="s">
        <v>112</v>
      </c>
    </row>
    <row r="84" spans="1:11" x14ac:dyDescent="0.2">
      <c r="A84" s="45"/>
      <c r="B84" s="18"/>
      <c r="C84" s="18"/>
      <c r="D84" s="4" t="s">
        <v>126</v>
      </c>
      <c r="E84" s="123">
        <v>1</v>
      </c>
      <c r="F84" s="111" t="s">
        <v>228</v>
      </c>
      <c r="G84" s="84"/>
      <c r="H84" s="2"/>
      <c r="I84" s="2"/>
      <c r="J84" s="85"/>
      <c r="K84" s="106"/>
    </row>
    <row r="85" spans="1:11" x14ac:dyDescent="0.2">
      <c r="A85" s="45"/>
      <c r="B85" s="17"/>
      <c r="C85" s="8" t="s">
        <v>75</v>
      </c>
      <c r="D85" s="12"/>
      <c r="E85" s="122">
        <f>SUM(E86:E88)/COUNTA(D86:D88)</f>
        <v>0.6333333333333333</v>
      </c>
      <c r="F85" s="26"/>
      <c r="G85" s="83"/>
      <c r="H85" s="12"/>
      <c r="I85" s="12"/>
      <c r="J85" s="41"/>
      <c r="K85" s="41"/>
    </row>
    <row r="86" spans="1:11" x14ac:dyDescent="0.2">
      <c r="A86" s="45"/>
      <c r="B86" s="18"/>
      <c r="C86" s="18"/>
      <c r="D86" s="2" t="s">
        <v>171</v>
      </c>
      <c r="E86" s="124">
        <v>0.9</v>
      </c>
      <c r="F86" s="111" t="s">
        <v>186</v>
      </c>
      <c r="G86" s="84"/>
      <c r="H86" s="2"/>
      <c r="I86" s="2" t="s">
        <v>14</v>
      </c>
      <c r="J86" s="85" t="s">
        <v>14</v>
      </c>
      <c r="K86" s="105" t="s">
        <v>112</v>
      </c>
    </row>
    <row r="87" spans="1:11" x14ac:dyDescent="0.2">
      <c r="A87" s="45"/>
      <c r="B87" s="17"/>
      <c r="C87" s="18"/>
      <c r="D87" t="s">
        <v>259</v>
      </c>
      <c r="E87" s="123">
        <v>0.5</v>
      </c>
      <c r="F87" s="111" t="s">
        <v>185</v>
      </c>
      <c r="G87" s="86"/>
      <c r="H87" s="2"/>
      <c r="I87" s="2"/>
      <c r="J87" s="85"/>
      <c r="K87" s="105" t="s">
        <v>112</v>
      </c>
    </row>
    <row r="88" spans="1:11" x14ac:dyDescent="0.2">
      <c r="A88" s="45"/>
      <c r="B88" s="18"/>
      <c r="C88" s="18"/>
      <c r="D88" s="4" t="s">
        <v>122</v>
      </c>
      <c r="E88" s="124">
        <v>0.5</v>
      </c>
      <c r="F88" s="111" t="s">
        <v>183</v>
      </c>
      <c r="G88" s="84"/>
      <c r="H88" s="2"/>
      <c r="I88" s="2" t="s">
        <v>16</v>
      </c>
      <c r="J88" s="85" t="s">
        <v>16</v>
      </c>
      <c r="K88" s="105" t="s">
        <v>112</v>
      </c>
    </row>
    <row r="89" spans="1:11" x14ac:dyDescent="0.2">
      <c r="A89" s="69" t="s">
        <v>51</v>
      </c>
      <c r="B89" s="70"/>
      <c r="C89" s="70"/>
      <c r="D89" s="70"/>
      <c r="E89" s="133">
        <f>(E90*F90+E110*F110)</f>
        <v>0.64533333333333331</v>
      </c>
      <c r="F89" s="115"/>
      <c r="G89" s="52"/>
      <c r="H89" s="19"/>
      <c r="I89" s="19"/>
      <c r="J89" s="49"/>
      <c r="K89" s="77"/>
    </row>
    <row r="90" spans="1:11" x14ac:dyDescent="0.2">
      <c r="A90" s="48"/>
      <c r="B90" s="21" t="s">
        <v>52</v>
      </c>
      <c r="C90" s="20"/>
      <c r="D90" s="20"/>
      <c r="E90" s="134">
        <f>(E91+E97+E108)/COUNTA(C91:C109)</f>
        <v>0.68666666666666665</v>
      </c>
      <c r="F90" s="134">
        <v>0.6</v>
      </c>
      <c r="G90" s="95"/>
      <c r="H90" s="20"/>
      <c r="I90" s="20"/>
      <c r="J90" s="50"/>
      <c r="K90" s="50" t="s">
        <v>276</v>
      </c>
    </row>
    <row r="91" spans="1:11" x14ac:dyDescent="0.2">
      <c r="A91" s="48"/>
      <c r="B91" s="18"/>
      <c r="C91" s="8" t="s">
        <v>76</v>
      </c>
      <c r="D91" s="12"/>
      <c r="E91" s="122">
        <f>SUM(E92:E96)/COUNTA(D92:D96)</f>
        <v>0.8</v>
      </c>
      <c r="F91" s="26"/>
      <c r="G91" s="83"/>
      <c r="H91" s="12"/>
      <c r="I91" s="12"/>
      <c r="J91" s="41"/>
      <c r="K91" s="41"/>
    </row>
    <row r="92" spans="1:11" x14ac:dyDescent="0.2">
      <c r="A92" s="48"/>
      <c r="B92" s="18"/>
      <c r="C92" s="18"/>
      <c r="D92" s="2" t="s">
        <v>123</v>
      </c>
      <c r="E92" s="123">
        <v>0.5</v>
      </c>
      <c r="F92" s="111" t="s">
        <v>229</v>
      </c>
      <c r="G92" s="86"/>
      <c r="H92" s="2">
        <v>0.5</v>
      </c>
      <c r="I92" s="2" t="s">
        <v>23</v>
      </c>
      <c r="J92" s="85" t="s">
        <v>23</v>
      </c>
      <c r="K92" s="42"/>
    </row>
    <row r="93" spans="1:11" x14ac:dyDescent="0.2">
      <c r="A93" s="48"/>
      <c r="B93" s="18"/>
      <c r="C93" s="18"/>
      <c r="D93" s="4" t="s">
        <v>167</v>
      </c>
      <c r="E93" s="123">
        <v>1</v>
      </c>
      <c r="F93" s="111" t="s">
        <v>230</v>
      </c>
      <c r="G93" s="86"/>
      <c r="H93" s="2"/>
      <c r="I93" s="2"/>
      <c r="J93" s="85"/>
      <c r="K93" s="42"/>
    </row>
    <row r="94" spans="1:11" x14ac:dyDescent="0.2">
      <c r="A94" s="48"/>
      <c r="B94" s="18"/>
      <c r="C94" s="18"/>
      <c r="D94" s="2" t="s">
        <v>125</v>
      </c>
      <c r="E94" s="123">
        <v>1</v>
      </c>
      <c r="F94" s="111" t="s">
        <v>231</v>
      </c>
      <c r="G94" s="86"/>
      <c r="H94" s="2">
        <v>1</v>
      </c>
      <c r="I94" s="2" t="s">
        <v>24</v>
      </c>
      <c r="J94" s="85" t="s">
        <v>24</v>
      </c>
      <c r="K94" s="42"/>
    </row>
    <row r="95" spans="1:11" x14ac:dyDescent="0.2">
      <c r="A95" s="51"/>
      <c r="B95" s="18"/>
      <c r="C95" s="18"/>
      <c r="D95" s="2" t="s">
        <v>5</v>
      </c>
      <c r="E95" s="123">
        <v>1</v>
      </c>
      <c r="F95" s="111" t="s">
        <v>232</v>
      </c>
      <c r="G95" s="86"/>
      <c r="H95" s="2">
        <v>1</v>
      </c>
      <c r="I95" s="2" t="s">
        <v>33</v>
      </c>
      <c r="J95" s="85" t="s">
        <v>33</v>
      </c>
      <c r="K95" s="42"/>
    </row>
    <row r="96" spans="1:11" x14ac:dyDescent="0.2">
      <c r="A96" s="48"/>
      <c r="B96" s="18"/>
      <c r="C96" s="18"/>
      <c r="D96" s="4" t="s">
        <v>168</v>
      </c>
      <c r="E96" s="124">
        <v>0.5</v>
      </c>
      <c r="F96" s="111" t="s">
        <v>233</v>
      </c>
      <c r="G96" s="86"/>
      <c r="H96" s="2">
        <v>1</v>
      </c>
      <c r="I96" s="5" t="s">
        <v>32</v>
      </c>
      <c r="J96" s="92" t="s">
        <v>32</v>
      </c>
      <c r="K96" s="104" t="s">
        <v>147</v>
      </c>
    </row>
    <row r="97" spans="1:11" x14ac:dyDescent="0.2">
      <c r="A97" s="51"/>
      <c r="B97" s="18"/>
      <c r="C97" s="8" t="s">
        <v>77</v>
      </c>
      <c r="D97" s="12"/>
      <c r="E97" s="122">
        <f>SUM(E98:E107)/COUNTA(D98:D107)</f>
        <v>0.76</v>
      </c>
      <c r="F97" s="26"/>
      <c r="G97" s="83"/>
      <c r="H97" s="12"/>
      <c r="I97" s="12"/>
      <c r="J97" s="41"/>
      <c r="K97" s="41"/>
    </row>
    <row r="98" spans="1:11" x14ac:dyDescent="0.2">
      <c r="A98" s="51"/>
      <c r="B98" s="18"/>
      <c r="C98" s="18"/>
      <c r="D98" s="2" t="s">
        <v>144</v>
      </c>
      <c r="E98" s="123">
        <v>0.5</v>
      </c>
      <c r="F98" s="111" t="s">
        <v>234</v>
      </c>
      <c r="G98" s="86"/>
      <c r="H98" s="2">
        <v>0.5</v>
      </c>
      <c r="I98" s="5" t="s">
        <v>29</v>
      </c>
      <c r="J98" s="92" t="s">
        <v>29</v>
      </c>
      <c r="K98" s="42"/>
    </row>
    <row r="99" spans="1:11" x14ac:dyDescent="0.2">
      <c r="A99" s="51"/>
      <c r="B99" s="18"/>
      <c r="C99" s="18"/>
      <c r="D99" s="2" t="s">
        <v>4</v>
      </c>
      <c r="E99" s="123">
        <v>0.9</v>
      </c>
      <c r="F99" s="111" t="s">
        <v>235</v>
      </c>
      <c r="G99" s="86"/>
      <c r="H99" s="2">
        <v>1</v>
      </c>
      <c r="I99" s="5" t="s">
        <v>25</v>
      </c>
      <c r="J99" s="92" t="s">
        <v>25</v>
      </c>
      <c r="K99" s="42"/>
    </row>
    <row r="100" spans="1:11" x14ac:dyDescent="0.2">
      <c r="A100" s="51"/>
      <c r="B100" s="18"/>
      <c r="C100" s="18"/>
      <c r="D100" t="s">
        <v>269</v>
      </c>
      <c r="E100" s="123">
        <v>0.5</v>
      </c>
      <c r="F100" s="111" t="s">
        <v>236</v>
      </c>
      <c r="G100" s="86"/>
      <c r="H100" s="2">
        <v>0.5</v>
      </c>
      <c r="I100" s="2" t="s">
        <v>23</v>
      </c>
      <c r="J100" s="85" t="s">
        <v>23</v>
      </c>
      <c r="K100" s="42"/>
    </row>
    <row r="101" spans="1:11" x14ac:dyDescent="0.2">
      <c r="A101" s="51"/>
      <c r="B101" s="18"/>
      <c r="C101" s="18"/>
      <c r="D101" s="2" t="s">
        <v>127</v>
      </c>
      <c r="E101" s="123">
        <v>0.8</v>
      </c>
      <c r="F101" s="111" t="s">
        <v>237</v>
      </c>
      <c r="G101" s="86"/>
      <c r="H101" s="2">
        <v>1</v>
      </c>
      <c r="I101" s="2" t="s">
        <v>26</v>
      </c>
      <c r="J101" s="85" t="s">
        <v>26</v>
      </c>
      <c r="K101" s="42"/>
    </row>
    <row r="102" spans="1:11" x14ac:dyDescent="0.2">
      <c r="A102" s="51"/>
      <c r="B102" s="18"/>
      <c r="C102" s="18"/>
      <c r="D102" s="2" t="s">
        <v>270</v>
      </c>
      <c r="E102" s="123">
        <v>0.8</v>
      </c>
      <c r="F102" s="111" t="s">
        <v>238</v>
      </c>
      <c r="G102" s="86"/>
      <c r="H102" s="2">
        <v>1</v>
      </c>
      <c r="I102" s="2" t="s">
        <v>26</v>
      </c>
      <c r="J102" s="85" t="s">
        <v>26</v>
      </c>
      <c r="K102" s="42"/>
    </row>
    <row r="103" spans="1:11" x14ac:dyDescent="0.2">
      <c r="A103" s="51"/>
      <c r="B103" s="18"/>
      <c r="C103" s="18"/>
      <c r="D103" t="s">
        <v>271</v>
      </c>
      <c r="E103" s="123">
        <v>0.4</v>
      </c>
      <c r="F103" s="111" t="s">
        <v>239</v>
      </c>
      <c r="G103" s="86"/>
      <c r="H103" s="2">
        <v>1</v>
      </c>
      <c r="I103" s="2" t="s">
        <v>17</v>
      </c>
      <c r="J103" s="85" t="s">
        <v>17</v>
      </c>
      <c r="K103" s="42"/>
    </row>
    <row r="104" spans="1:11" x14ac:dyDescent="0.2">
      <c r="A104" s="51"/>
      <c r="B104" s="18"/>
      <c r="C104" s="18"/>
      <c r="D104" s="4" t="s">
        <v>169</v>
      </c>
      <c r="E104" s="123">
        <v>1</v>
      </c>
      <c r="F104" s="111" t="s">
        <v>240</v>
      </c>
      <c r="G104" s="86"/>
      <c r="H104" s="2">
        <v>1</v>
      </c>
      <c r="I104" s="5" t="s">
        <v>34</v>
      </c>
      <c r="J104" s="92" t="s">
        <v>34</v>
      </c>
      <c r="K104" s="104" t="s">
        <v>129</v>
      </c>
    </row>
    <row r="105" spans="1:11" x14ac:dyDescent="0.2">
      <c r="A105" s="51"/>
      <c r="B105" s="18"/>
      <c r="C105" s="18"/>
      <c r="D105" s="2" t="s">
        <v>170</v>
      </c>
      <c r="E105" s="123">
        <v>0.9</v>
      </c>
      <c r="F105" s="111" t="s">
        <v>241</v>
      </c>
      <c r="G105" s="86"/>
      <c r="H105" s="2">
        <v>1</v>
      </c>
      <c r="I105" s="2" t="s">
        <v>35</v>
      </c>
      <c r="J105" s="85" t="s">
        <v>35</v>
      </c>
      <c r="K105" s="42" t="s">
        <v>128</v>
      </c>
    </row>
    <row r="106" spans="1:11" x14ac:dyDescent="0.2">
      <c r="A106" s="51"/>
      <c r="B106" s="18"/>
      <c r="C106" s="18"/>
      <c r="D106" s="2" t="s">
        <v>130</v>
      </c>
      <c r="E106" s="123">
        <v>1</v>
      </c>
      <c r="F106" s="111" t="s">
        <v>242</v>
      </c>
      <c r="G106" s="86"/>
      <c r="H106" s="2">
        <v>1</v>
      </c>
      <c r="I106" s="2" t="s">
        <v>27</v>
      </c>
      <c r="J106" s="85" t="s">
        <v>27</v>
      </c>
      <c r="K106" s="42"/>
    </row>
    <row r="107" spans="1:11" x14ac:dyDescent="0.2">
      <c r="A107" s="51"/>
      <c r="B107" s="18"/>
      <c r="C107" s="18"/>
      <c r="D107" t="s">
        <v>162</v>
      </c>
      <c r="E107" s="124">
        <v>0.8</v>
      </c>
      <c r="F107" s="111" t="s">
        <v>206</v>
      </c>
      <c r="G107" s="86"/>
      <c r="H107" s="2"/>
      <c r="I107" s="2"/>
      <c r="J107" s="85"/>
      <c r="K107" s="105" t="s">
        <v>112</v>
      </c>
    </row>
    <row r="108" spans="1:11" x14ac:dyDescent="0.2">
      <c r="A108" s="51"/>
      <c r="B108" s="18"/>
      <c r="C108" s="8" t="s">
        <v>78</v>
      </c>
      <c r="D108" s="12"/>
      <c r="E108" s="122">
        <f>SUM(E109)/COUNTA(D109)</f>
        <v>0.5</v>
      </c>
      <c r="F108" s="26"/>
      <c r="G108" s="83"/>
      <c r="H108" s="12"/>
      <c r="I108" s="12"/>
      <c r="J108" s="41"/>
      <c r="K108" s="41"/>
    </row>
    <row r="109" spans="1:11" x14ac:dyDescent="0.2">
      <c r="A109" s="51"/>
      <c r="B109" s="18"/>
      <c r="C109" s="18"/>
      <c r="D109" s="2" t="s">
        <v>131</v>
      </c>
      <c r="E109" s="123">
        <v>0.5</v>
      </c>
      <c r="F109" s="111" t="s">
        <v>257</v>
      </c>
      <c r="G109" s="86"/>
      <c r="H109" s="2"/>
      <c r="I109" s="2" t="s">
        <v>23</v>
      </c>
      <c r="J109" s="85" t="s">
        <v>23</v>
      </c>
      <c r="K109" s="42"/>
    </row>
    <row r="110" spans="1:11" x14ac:dyDescent="0.2">
      <c r="A110" s="51"/>
      <c r="B110" s="21" t="s">
        <v>53</v>
      </c>
      <c r="C110" s="20"/>
      <c r="D110" s="20"/>
      <c r="E110" s="134">
        <f>(E111+E113+E115)/COUNTA(C111:C117)</f>
        <v>0.58333333333333337</v>
      </c>
      <c r="F110" s="134">
        <v>0.4</v>
      </c>
      <c r="G110" s="95"/>
      <c r="H110" s="20"/>
      <c r="I110" s="20"/>
      <c r="J110" s="50"/>
      <c r="K110" s="50" t="s">
        <v>276</v>
      </c>
    </row>
    <row r="111" spans="1:11" x14ac:dyDescent="0.2">
      <c r="A111" s="48"/>
      <c r="B111" s="18"/>
      <c r="C111" s="8" t="s">
        <v>79</v>
      </c>
      <c r="D111" s="12"/>
      <c r="E111" s="122">
        <f>SUM(E112)/COUNTA(D112)</f>
        <v>0.1</v>
      </c>
      <c r="F111" s="26"/>
      <c r="G111" s="83"/>
      <c r="H111" s="12"/>
      <c r="I111" s="12"/>
      <c r="J111" s="41"/>
      <c r="K111" s="41"/>
    </row>
    <row r="112" spans="1:11" x14ac:dyDescent="0.2">
      <c r="A112" s="48"/>
      <c r="B112" s="18"/>
      <c r="C112" s="18"/>
      <c r="D112" s="18" t="s">
        <v>132</v>
      </c>
      <c r="E112" s="132">
        <v>0.1</v>
      </c>
      <c r="F112" s="114" t="s">
        <v>243</v>
      </c>
      <c r="G112" s="93"/>
      <c r="H112" s="18">
        <v>1</v>
      </c>
      <c r="I112" s="18" t="s">
        <v>36</v>
      </c>
      <c r="J112" s="94" t="s">
        <v>36</v>
      </c>
      <c r="K112" s="42"/>
    </row>
    <row r="113" spans="1:11" x14ac:dyDescent="0.2">
      <c r="A113" s="48"/>
      <c r="B113" s="18"/>
      <c r="C113" s="8" t="s">
        <v>177</v>
      </c>
      <c r="D113" s="12"/>
      <c r="E113" s="122">
        <f>SUM(E114)/COUNTA(D114)</f>
        <v>1</v>
      </c>
      <c r="F113" s="26"/>
      <c r="G113" s="83"/>
      <c r="H113" s="12"/>
      <c r="I113" s="12"/>
      <c r="J113" s="41"/>
      <c r="K113" s="41"/>
    </row>
    <row r="114" spans="1:11" x14ac:dyDescent="0.2">
      <c r="A114" s="48"/>
      <c r="B114" s="18"/>
      <c r="C114" s="18"/>
      <c r="D114" s="18" t="s">
        <v>8</v>
      </c>
      <c r="E114" s="124">
        <v>1</v>
      </c>
      <c r="F114" s="111" t="s">
        <v>196</v>
      </c>
      <c r="G114" s="93"/>
      <c r="H114" s="18">
        <v>1</v>
      </c>
      <c r="I114" s="18" t="s">
        <v>28</v>
      </c>
      <c r="J114" s="94" t="s">
        <v>28</v>
      </c>
      <c r="K114" s="105" t="s">
        <v>112</v>
      </c>
    </row>
    <row r="115" spans="1:11" x14ac:dyDescent="0.2">
      <c r="A115" s="52"/>
      <c r="B115" s="18"/>
      <c r="C115" s="8" t="s">
        <v>80</v>
      </c>
      <c r="D115" s="8"/>
      <c r="E115" s="122">
        <f>SUM(E116:E117)/COUNTA(D116:D117)</f>
        <v>0.65</v>
      </c>
      <c r="F115" s="112"/>
      <c r="G115" s="89"/>
      <c r="H115" s="8">
        <v>0.5</v>
      </c>
      <c r="I115" s="8" t="s">
        <v>14</v>
      </c>
      <c r="J115" s="47" t="s">
        <v>14</v>
      </c>
      <c r="K115" s="41"/>
    </row>
    <row r="116" spans="1:11" x14ac:dyDescent="0.2">
      <c r="A116" s="52"/>
      <c r="B116" s="18"/>
      <c r="C116" s="18"/>
      <c r="D116" s="2" t="s">
        <v>258</v>
      </c>
      <c r="E116" s="123">
        <v>1</v>
      </c>
      <c r="F116" s="111" t="s">
        <v>179</v>
      </c>
      <c r="G116" s="84"/>
      <c r="H116" s="2">
        <v>1</v>
      </c>
      <c r="I116" s="2" t="s">
        <v>14</v>
      </c>
      <c r="J116" s="85" t="s">
        <v>14</v>
      </c>
      <c r="K116" s="105" t="s">
        <v>112</v>
      </c>
    </row>
    <row r="117" spans="1:11" x14ac:dyDescent="0.2">
      <c r="A117" s="52"/>
      <c r="B117" s="31"/>
      <c r="D117" s="18" t="s">
        <v>272</v>
      </c>
      <c r="E117" s="135">
        <v>0.3</v>
      </c>
      <c r="F117" s="27" t="s">
        <v>244</v>
      </c>
      <c r="G117" s="96"/>
      <c r="J117" s="42"/>
      <c r="K117" s="104" t="s">
        <v>124</v>
      </c>
    </row>
    <row r="118" spans="1:11" x14ac:dyDescent="0.2">
      <c r="A118" s="71" t="s">
        <v>54</v>
      </c>
      <c r="B118" s="72"/>
      <c r="C118" s="72"/>
      <c r="D118" s="72"/>
      <c r="E118" s="136">
        <f>(E119*F119+E126*F126)</f>
        <v>0.68125000000000002</v>
      </c>
      <c r="F118" s="116"/>
      <c r="G118" s="56"/>
      <c r="H118" s="22"/>
      <c r="I118" s="22"/>
      <c r="J118" s="53"/>
      <c r="K118" s="78"/>
    </row>
    <row r="119" spans="1:11" x14ac:dyDescent="0.2">
      <c r="A119" s="54"/>
      <c r="B119" s="28" t="s">
        <v>81</v>
      </c>
      <c r="C119" s="23"/>
      <c r="D119" s="23"/>
      <c r="E119" s="137">
        <f>(E120+E123)/COUNTA(C120:C125)</f>
        <v>0.86250000000000004</v>
      </c>
      <c r="F119" s="137">
        <v>0.5</v>
      </c>
      <c r="G119" s="97"/>
      <c r="H119" s="23"/>
      <c r="I119" s="23"/>
      <c r="J119" s="55"/>
      <c r="K119" s="55" t="s">
        <v>276</v>
      </c>
    </row>
    <row r="120" spans="1:11" x14ac:dyDescent="0.2">
      <c r="A120" s="54"/>
      <c r="B120" s="18"/>
      <c r="C120" s="8" t="s">
        <v>83</v>
      </c>
      <c r="D120" s="12"/>
      <c r="E120" s="122">
        <f>SUM(E121:E122)/COUNTA(D121:D122)</f>
        <v>0.97499999999999998</v>
      </c>
      <c r="F120" s="26"/>
      <c r="G120" s="83"/>
      <c r="H120" s="12"/>
      <c r="I120" s="12"/>
      <c r="J120" s="41"/>
      <c r="K120" s="41"/>
    </row>
    <row r="121" spans="1:11" x14ac:dyDescent="0.2">
      <c r="A121" s="54"/>
      <c r="B121" s="18"/>
      <c r="C121" s="18"/>
      <c r="D121" s="2" t="s">
        <v>102</v>
      </c>
      <c r="E121" s="124">
        <v>0.95</v>
      </c>
      <c r="F121" s="111" t="s">
        <v>188</v>
      </c>
      <c r="G121" s="84"/>
      <c r="H121" s="2"/>
      <c r="I121" s="2"/>
      <c r="J121" s="85"/>
      <c r="K121" s="105" t="s">
        <v>112</v>
      </c>
    </row>
    <row r="122" spans="1:11" x14ac:dyDescent="0.2">
      <c r="A122" s="54"/>
      <c r="B122" s="18"/>
      <c r="C122" s="32"/>
      <c r="D122" s="2" t="s">
        <v>10</v>
      </c>
      <c r="E122" s="123">
        <v>1</v>
      </c>
      <c r="F122" s="111" t="s">
        <v>245</v>
      </c>
      <c r="G122" s="86"/>
      <c r="H122" s="2">
        <v>0.5</v>
      </c>
      <c r="I122" s="2" t="s">
        <v>14</v>
      </c>
      <c r="J122" s="85" t="s">
        <v>14</v>
      </c>
      <c r="K122" s="104" t="s">
        <v>133</v>
      </c>
    </row>
    <row r="123" spans="1:11" x14ac:dyDescent="0.2">
      <c r="A123" s="54"/>
      <c r="B123" s="18"/>
      <c r="C123" s="8" t="s">
        <v>84</v>
      </c>
      <c r="D123" s="12"/>
      <c r="E123" s="122">
        <f>SUM(E124:E125)/COUNTA(D124:D125)</f>
        <v>0.75</v>
      </c>
      <c r="F123" s="26"/>
      <c r="G123" s="83"/>
      <c r="H123" s="12"/>
      <c r="I123" s="12"/>
      <c r="J123" s="41"/>
      <c r="K123" s="41"/>
    </row>
    <row r="124" spans="1:11" x14ac:dyDescent="0.2">
      <c r="A124" s="54"/>
      <c r="B124" s="18"/>
      <c r="C124" s="18"/>
      <c r="D124" t="s">
        <v>273</v>
      </c>
      <c r="E124" s="124">
        <v>0.5</v>
      </c>
      <c r="F124" s="111" t="s">
        <v>246</v>
      </c>
      <c r="G124" s="86"/>
      <c r="H124" s="2"/>
      <c r="I124" s="5"/>
      <c r="J124" s="92"/>
      <c r="K124" s="42"/>
    </row>
    <row r="125" spans="1:11" x14ac:dyDescent="0.2">
      <c r="A125" s="54"/>
      <c r="B125" s="18"/>
      <c r="C125" s="18"/>
      <c r="D125" t="s">
        <v>262</v>
      </c>
      <c r="E125" s="123">
        <v>1</v>
      </c>
      <c r="F125" s="111" t="s">
        <v>207</v>
      </c>
      <c r="G125" s="86"/>
      <c r="H125" s="2"/>
      <c r="I125" s="2"/>
      <c r="J125" s="85"/>
      <c r="K125" s="105" t="s">
        <v>112</v>
      </c>
    </row>
    <row r="126" spans="1:11" x14ac:dyDescent="0.2">
      <c r="A126" s="54"/>
      <c r="B126" s="28" t="s">
        <v>82</v>
      </c>
      <c r="C126" s="28"/>
      <c r="D126" s="28"/>
      <c r="E126" s="137">
        <f>(E127+E130)/COUNTA(C127:C131)</f>
        <v>0.5</v>
      </c>
      <c r="F126" s="137">
        <v>0.5</v>
      </c>
      <c r="G126" s="98"/>
      <c r="H126" s="28"/>
      <c r="I126" s="28"/>
      <c r="J126" s="99"/>
      <c r="K126" s="55" t="s">
        <v>276</v>
      </c>
    </row>
    <row r="127" spans="1:11" x14ac:dyDescent="0.2">
      <c r="A127" s="54"/>
      <c r="B127" s="31"/>
      <c r="C127" s="8" t="s">
        <v>85</v>
      </c>
      <c r="D127" s="12"/>
      <c r="E127" s="122">
        <f>SUM(E128:E129)/COUNTA(D128:D129)</f>
        <v>0.7</v>
      </c>
      <c r="F127" s="26"/>
      <c r="G127" s="83"/>
      <c r="H127" s="12"/>
      <c r="I127" s="12"/>
      <c r="J127" s="41"/>
      <c r="K127" s="41"/>
    </row>
    <row r="128" spans="1:11" x14ac:dyDescent="0.2">
      <c r="A128" s="54"/>
      <c r="B128" s="18"/>
      <c r="C128" s="2"/>
      <c r="D128" s="2" t="s">
        <v>134</v>
      </c>
      <c r="E128" s="123">
        <v>1</v>
      </c>
      <c r="F128" s="111" t="s">
        <v>247</v>
      </c>
      <c r="G128" s="86"/>
      <c r="H128" s="2">
        <v>1</v>
      </c>
      <c r="I128" s="2" t="s">
        <v>37</v>
      </c>
      <c r="J128" s="85" t="s">
        <v>37</v>
      </c>
      <c r="K128" s="42"/>
    </row>
    <row r="129" spans="1:11" x14ac:dyDescent="0.2">
      <c r="A129" s="54"/>
      <c r="B129" s="18"/>
      <c r="C129" s="2"/>
      <c r="D129" t="s">
        <v>274</v>
      </c>
      <c r="E129" s="124">
        <v>0.4</v>
      </c>
      <c r="F129" s="111" t="s">
        <v>248</v>
      </c>
      <c r="G129" s="86"/>
      <c r="H129" s="2"/>
      <c r="I129" s="2"/>
      <c r="J129" s="85"/>
      <c r="K129" s="42"/>
    </row>
    <row r="130" spans="1:11" x14ac:dyDescent="0.2">
      <c r="A130" s="54"/>
      <c r="B130" s="18"/>
      <c r="C130" s="8" t="s">
        <v>92</v>
      </c>
      <c r="D130" s="12"/>
      <c r="E130" s="122">
        <f>SUM(E131)/COUNTA(D131)</f>
        <v>0.3</v>
      </c>
      <c r="F130" s="26"/>
      <c r="G130" s="83"/>
      <c r="H130" s="12"/>
      <c r="I130" s="12"/>
      <c r="J130" s="41"/>
      <c r="K130" s="41"/>
    </row>
    <row r="131" spans="1:11" x14ac:dyDescent="0.2">
      <c r="A131" s="56"/>
      <c r="B131" s="18"/>
      <c r="C131" s="29"/>
      <c r="D131" s="2" t="s">
        <v>176</v>
      </c>
      <c r="E131" s="124">
        <v>0.3</v>
      </c>
      <c r="F131" s="111" t="s">
        <v>249</v>
      </c>
      <c r="G131" s="86"/>
      <c r="H131" s="2"/>
      <c r="I131" s="2"/>
      <c r="J131" s="85"/>
      <c r="K131" s="107" t="s">
        <v>173</v>
      </c>
    </row>
    <row r="132" spans="1:11" x14ac:dyDescent="0.2">
      <c r="A132" s="73" t="s">
        <v>55</v>
      </c>
      <c r="B132" s="74"/>
      <c r="C132" s="74"/>
      <c r="D132" s="74"/>
      <c r="E132" s="138">
        <f>(E133*F133+E147*F147)</f>
        <v>0.72499999999999998</v>
      </c>
      <c r="F132" s="117"/>
      <c r="G132" s="61"/>
      <c r="H132" s="24"/>
      <c r="I132" s="24"/>
      <c r="J132" s="58"/>
      <c r="K132" s="79"/>
    </row>
    <row r="133" spans="1:11" x14ac:dyDescent="0.2">
      <c r="A133" s="57"/>
      <c r="B133" s="30" t="s">
        <v>56</v>
      </c>
      <c r="C133" s="25"/>
      <c r="D133" s="25"/>
      <c r="E133" s="139">
        <f>(E134+E136+E138+E141+E145)/COUNTA(C134:C146)</f>
        <v>0.93333333333333324</v>
      </c>
      <c r="F133" s="139">
        <v>0.75</v>
      </c>
      <c r="G133" s="100"/>
      <c r="H133" s="25"/>
      <c r="I133" s="25"/>
      <c r="J133" s="59"/>
      <c r="K133" s="59" t="s">
        <v>276</v>
      </c>
    </row>
    <row r="134" spans="1:11" x14ac:dyDescent="0.2">
      <c r="A134" s="60"/>
      <c r="B134" s="18"/>
      <c r="C134" s="8" t="s">
        <v>86</v>
      </c>
      <c r="D134" s="8"/>
      <c r="E134" s="122">
        <f>SUM(E135)/COUNTA(D135)</f>
        <v>1</v>
      </c>
      <c r="F134" s="112"/>
      <c r="G134" s="89"/>
      <c r="H134" s="8">
        <v>1</v>
      </c>
      <c r="I134" s="8" t="s">
        <v>14</v>
      </c>
      <c r="J134" s="47" t="s">
        <v>14</v>
      </c>
      <c r="K134" s="41"/>
    </row>
    <row r="135" spans="1:11" x14ac:dyDescent="0.2">
      <c r="A135" s="60"/>
      <c r="B135" s="18"/>
      <c r="C135" s="2"/>
      <c r="D135" s="2" t="s">
        <v>135</v>
      </c>
      <c r="E135" s="123">
        <v>1</v>
      </c>
      <c r="F135" s="111" t="s">
        <v>250</v>
      </c>
      <c r="G135" s="86"/>
      <c r="H135" s="2"/>
      <c r="I135" s="2"/>
      <c r="J135" s="85"/>
      <c r="K135" s="42"/>
    </row>
    <row r="136" spans="1:11" x14ac:dyDescent="0.2">
      <c r="A136" s="60"/>
      <c r="B136" s="18"/>
      <c r="C136" s="8" t="s">
        <v>89</v>
      </c>
      <c r="D136" s="8"/>
      <c r="E136" s="122">
        <f>SUM(E137)/COUNTA(D137)</f>
        <v>0.9</v>
      </c>
      <c r="F136" s="112"/>
      <c r="G136" s="101"/>
      <c r="H136" s="30">
        <v>0.5</v>
      </c>
      <c r="I136" s="30" t="s">
        <v>14</v>
      </c>
      <c r="J136" s="102" t="s">
        <v>14</v>
      </c>
      <c r="K136" s="41"/>
    </row>
    <row r="137" spans="1:11" x14ac:dyDescent="0.2">
      <c r="A137" s="60"/>
      <c r="B137" s="18"/>
      <c r="C137" s="2"/>
      <c r="D137" s="2" t="s">
        <v>174</v>
      </c>
      <c r="E137" s="123">
        <v>0.9</v>
      </c>
      <c r="F137" s="111" t="s">
        <v>251</v>
      </c>
      <c r="G137" s="86"/>
      <c r="H137" s="2"/>
      <c r="I137" s="2"/>
      <c r="J137" s="85"/>
      <c r="K137" s="42"/>
    </row>
    <row r="138" spans="1:11" x14ac:dyDescent="0.2">
      <c r="A138" s="60"/>
      <c r="B138" s="18"/>
      <c r="C138" s="8" t="s">
        <v>90</v>
      </c>
      <c r="D138" s="12"/>
      <c r="E138" s="122">
        <f>SUM(E139:E140)/COUNTA(D139:D140)</f>
        <v>1</v>
      </c>
      <c r="F138" s="26"/>
      <c r="G138" s="96"/>
      <c r="J138" s="42"/>
      <c r="K138" s="41"/>
    </row>
    <row r="139" spans="1:11" x14ac:dyDescent="0.2">
      <c r="A139" s="60" t="s">
        <v>11</v>
      </c>
      <c r="B139" s="18"/>
      <c r="C139" s="2"/>
      <c r="D139" s="2" t="s">
        <v>138</v>
      </c>
      <c r="E139" s="124">
        <v>1</v>
      </c>
      <c r="F139" s="111" t="s">
        <v>252</v>
      </c>
      <c r="G139" s="86"/>
      <c r="H139" s="2">
        <v>0.5</v>
      </c>
      <c r="I139" s="5" t="s">
        <v>30</v>
      </c>
      <c r="J139" s="92" t="s">
        <v>42</v>
      </c>
      <c r="K139" s="105" t="s">
        <v>112</v>
      </c>
    </row>
    <row r="140" spans="1:11" x14ac:dyDescent="0.2">
      <c r="A140" s="60"/>
      <c r="B140" s="18"/>
      <c r="C140" s="2"/>
      <c r="D140" s="2" t="s">
        <v>139</v>
      </c>
      <c r="E140" s="124">
        <v>1</v>
      </c>
      <c r="F140" s="111" t="s">
        <v>253</v>
      </c>
      <c r="G140" s="86"/>
      <c r="H140" s="2"/>
      <c r="I140" s="5"/>
      <c r="J140" s="92"/>
      <c r="K140" s="105" t="s">
        <v>112</v>
      </c>
    </row>
    <row r="141" spans="1:11" x14ac:dyDescent="0.2">
      <c r="A141" s="60"/>
      <c r="B141" s="18"/>
      <c r="C141" s="8" t="s">
        <v>91</v>
      </c>
      <c r="D141" s="12"/>
      <c r="E141" s="122">
        <f>SUM(E142:E144)/COUNTA(D142:D144)</f>
        <v>0.76666666666666661</v>
      </c>
      <c r="F141" s="26"/>
      <c r="G141" s="96"/>
      <c r="J141" s="42"/>
      <c r="K141" s="41"/>
    </row>
    <row r="142" spans="1:11" x14ac:dyDescent="0.2">
      <c r="A142" s="60"/>
      <c r="B142" s="18"/>
      <c r="C142" s="18"/>
      <c r="D142" s="2" t="s">
        <v>275</v>
      </c>
      <c r="E142" s="123">
        <v>0.3</v>
      </c>
      <c r="F142" s="111" t="s">
        <v>254</v>
      </c>
      <c r="G142" s="86"/>
      <c r="H142" s="2">
        <v>0.5</v>
      </c>
      <c r="I142" s="2" t="s">
        <v>23</v>
      </c>
      <c r="J142" s="85" t="s">
        <v>23</v>
      </c>
      <c r="K142" s="42"/>
    </row>
    <row r="143" spans="1:11" x14ac:dyDescent="0.2">
      <c r="A143" s="60"/>
      <c r="B143" s="18"/>
      <c r="C143" s="18"/>
      <c r="D143" s="2" t="s">
        <v>138</v>
      </c>
      <c r="E143" s="124">
        <v>1</v>
      </c>
      <c r="F143" s="111" t="s">
        <v>252</v>
      </c>
      <c r="G143" s="86"/>
      <c r="H143" s="2"/>
      <c r="I143" s="2"/>
      <c r="J143" s="85"/>
      <c r="K143" s="108" t="s">
        <v>136</v>
      </c>
    </row>
    <row r="144" spans="1:11" x14ac:dyDescent="0.2">
      <c r="A144" s="60" t="s">
        <v>11</v>
      </c>
      <c r="B144" s="18"/>
      <c r="C144" s="18"/>
      <c r="D144" s="2" t="s">
        <v>175</v>
      </c>
      <c r="E144" s="124">
        <v>1</v>
      </c>
      <c r="F144" s="111" t="s">
        <v>253</v>
      </c>
      <c r="G144" s="86"/>
      <c r="H144" s="2"/>
      <c r="I144" s="2"/>
      <c r="J144" s="85"/>
      <c r="K144" s="42"/>
    </row>
    <row r="145" spans="1:11" x14ac:dyDescent="0.2">
      <c r="A145" s="60"/>
      <c r="B145" s="18"/>
      <c r="C145" s="8" t="s">
        <v>87</v>
      </c>
      <c r="D145" s="12"/>
      <c r="E145" s="122">
        <f>SUM(E146)/COUNTA(D146)</f>
        <v>1</v>
      </c>
      <c r="F145" s="26"/>
      <c r="G145" s="96"/>
      <c r="J145" s="42"/>
      <c r="K145" s="41"/>
    </row>
    <row r="146" spans="1:11" x14ac:dyDescent="0.2">
      <c r="A146" s="60"/>
      <c r="B146" s="18"/>
      <c r="C146" s="2"/>
      <c r="D146" s="2" t="s">
        <v>140</v>
      </c>
      <c r="E146" s="123">
        <v>1</v>
      </c>
      <c r="F146" s="111" t="s">
        <v>255</v>
      </c>
      <c r="G146" s="86"/>
      <c r="H146" s="2">
        <v>0.5</v>
      </c>
      <c r="I146" s="2" t="s">
        <v>15</v>
      </c>
      <c r="J146" s="85" t="s">
        <v>15</v>
      </c>
      <c r="K146" s="104" t="s">
        <v>124</v>
      </c>
    </row>
    <row r="147" spans="1:11" x14ac:dyDescent="0.2">
      <c r="A147" s="60"/>
      <c r="B147" s="30" t="s">
        <v>57</v>
      </c>
      <c r="C147" s="25"/>
      <c r="D147" s="25"/>
      <c r="E147" s="139">
        <f>(E148)/COUNTA(C148:C149)</f>
        <v>0.1</v>
      </c>
      <c r="F147" s="139">
        <v>0.25</v>
      </c>
      <c r="G147" s="100"/>
      <c r="H147" s="25"/>
      <c r="I147" s="25"/>
      <c r="J147" s="59"/>
      <c r="K147" s="59" t="s">
        <v>276</v>
      </c>
    </row>
    <row r="148" spans="1:11" x14ac:dyDescent="0.2">
      <c r="A148" s="61"/>
      <c r="B148" s="18"/>
      <c r="C148" s="8" t="s">
        <v>88</v>
      </c>
      <c r="D148" s="12"/>
      <c r="E148" s="122">
        <f>SUM(E149)/COUNTA(D148:D149)</f>
        <v>0.1</v>
      </c>
      <c r="F148" s="26"/>
      <c r="G148" s="26"/>
      <c r="H148" s="26">
        <v>0.5</v>
      </c>
      <c r="I148" s="26" t="s">
        <v>14</v>
      </c>
      <c r="J148" s="26" t="s">
        <v>14</v>
      </c>
      <c r="K148" s="26"/>
    </row>
    <row r="149" spans="1:11" ht="17" thickBot="1" x14ac:dyDescent="0.25">
      <c r="A149" s="62"/>
      <c r="B149" s="63"/>
      <c r="C149" s="64"/>
      <c r="D149" s="64" t="s">
        <v>137</v>
      </c>
      <c r="E149" s="140">
        <v>0.1</v>
      </c>
      <c r="F149" s="118" t="s">
        <v>256</v>
      </c>
      <c r="G149" s="103"/>
      <c r="H149" s="64"/>
      <c r="I149" s="64"/>
      <c r="J149" s="65"/>
      <c r="K149" s="104" t="s">
        <v>124</v>
      </c>
    </row>
  </sheetData>
  <autoFilter ref="A1:K149" xr:uid="{E33FB9C6-4D97-41D0-847F-FEA3C5BDA069}"/>
  <phoneticPr fontId="14" type="noConversion"/>
  <conditionalFormatting sqref="F148:K148 E150:F1048576 E1:F1 F2 F149 F4:F15 F17:F40 F42:F46 F48:F57 F59:F66 F68:F79 F81:F89 F91:F109 F111:F118 F120:F125 F127:F132 F134:F146">
    <cfRule type="cellIs" dxfId="15" priority="17" operator="equal">
      <formula>"¿?"</formula>
    </cfRule>
  </conditionalFormatting>
  <conditionalFormatting sqref="K84">
    <cfRule type="cellIs" dxfId="14" priority="16" operator="equal">
      <formula>"¿?"</formula>
    </cfRule>
  </conditionalFormatting>
  <conditionalFormatting sqref="E2:E149">
    <cfRule type="cellIs" dxfId="13" priority="14" operator="equal">
      <formula>"¿?"</formula>
    </cfRule>
  </conditionalFormatting>
  <conditionalFormatting sqref="F3">
    <cfRule type="cellIs" dxfId="12" priority="13" operator="equal">
      <formula>"¿?"</formula>
    </cfRule>
  </conditionalFormatting>
  <conditionalFormatting sqref="F16">
    <cfRule type="cellIs" dxfId="11" priority="12" operator="equal">
      <formula>"¿?"</formula>
    </cfRule>
  </conditionalFormatting>
  <conditionalFormatting sqref="F41">
    <cfRule type="cellIs" dxfId="10" priority="11" operator="equal">
      <formula>"¿?"</formula>
    </cfRule>
  </conditionalFormatting>
  <conditionalFormatting sqref="F47">
    <cfRule type="cellIs" dxfId="9" priority="10" operator="equal">
      <formula>"¿?"</formula>
    </cfRule>
  </conditionalFormatting>
  <conditionalFormatting sqref="F58">
    <cfRule type="cellIs" dxfId="8" priority="9" operator="equal">
      <formula>"¿?"</formula>
    </cfRule>
  </conditionalFormatting>
  <conditionalFormatting sqref="F67">
    <cfRule type="cellIs" dxfId="7" priority="8" operator="equal">
      <formula>"¿?"</formula>
    </cfRule>
  </conditionalFormatting>
  <conditionalFormatting sqref="F80">
    <cfRule type="cellIs" dxfId="6" priority="7" operator="equal">
      <formula>"¿?"</formula>
    </cfRule>
  </conditionalFormatting>
  <conditionalFormatting sqref="F90">
    <cfRule type="cellIs" dxfId="5" priority="6" operator="equal">
      <formula>"¿?"</formula>
    </cfRule>
  </conditionalFormatting>
  <conditionalFormatting sqref="F110">
    <cfRule type="cellIs" dxfId="4" priority="5" operator="equal">
      <formula>"¿?"</formula>
    </cfRule>
  </conditionalFormatting>
  <conditionalFormatting sqref="F119">
    <cfRule type="cellIs" dxfId="3" priority="4" operator="equal">
      <formula>"¿?"</formula>
    </cfRule>
  </conditionalFormatting>
  <conditionalFormatting sqref="F126">
    <cfRule type="cellIs" dxfId="2" priority="3" operator="equal">
      <formula>"¿?"</formula>
    </cfRule>
  </conditionalFormatting>
  <conditionalFormatting sqref="F133">
    <cfRule type="cellIs" dxfId="1" priority="2" operator="equal">
      <formula>"¿?"</formula>
    </cfRule>
  </conditionalFormatting>
  <conditionalFormatting sqref="F147">
    <cfRule type="cellIs" dxfId="0" priority="1" operator="equal">
      <formula>"¿?"</formula>
    </cfRule>
  </conditionalFormatting>
  <hyperlinks>
    <hyperlink ref="K143" r:id="rId1" xr:uid="{9DBAE081-C8E2-794A-83BE-7E15CADE20F4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PTD-SAGA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GIRALDEZ ROJO</dc:creator>
  <cp:lastModifiedBy>Raul Giraldez Rojo</cp:lastModifiedBy>
  <dcterms:created xsi:type="dcterms:W3CDTF">2022-04-03T16:33:15Z</dcterms:created>
  <dcterms:modified xsi:type="dcterms:W3CDTF">2023-12-21T10:03:12Z</dcterms:modified>
</cp:coreProperties>
</file>